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OGRAMMAZIONE 2014-2020\MONITORAGGIO\Monitoraggio trimestrale\ANNO 2022\GIUGNO\da pubblicare\"/>
    </mc:Choice>
  </mc:AlternateContent>
  <bookViews>
    <workbookView xWindow="0" yWindow="0" windowWidth="13980" windowHeight="11145"/>
  </bookViews>
  <sheets>
    <sheet name="Foglio3" sheetId="3" r:id="rId1"/>
    <sheet name="Foglio2" sheetId="5" r:id="rId2"/>
    <sheet name="Foglio1" sheetId="4" r:id="rId3"/>
  </sheets>
  <definedNames>
    <definedName name="_xlnm._FilterDatabase" localSheetId="1" hidden="1">Foglio2!$A$2:$AC$17</definedName>
    <definedName name="_xlnm._FilterDatabase" localSheetId="0" hidden="1">Foglio3!$A$2:$Z$187</definedName>
  </definedNames>
  <calcPr calcId="15251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87" i="3" l="1"/>
  <c r="L21" i="3"/>
  <c r="L27" i="3"/>
  <c r="L31" i="3"/>
  <c r="L35" i="3"/>
  <c r="L42" i="3"/>
  <c r="L46" i="3"/>
  <c r="L50" i="3"/>
  <c r="L52" i="3"/>
  <c r="L55" i="3"/>
  <c r="L62" i="3"/>
  <c r="L69" i="3"/>
  <c r="L72" i="3"/>
  <c r="L75" i="3"/>
  <c r="L79" i="3"/>
  <c r="L82" i="3"/>
  <c r="L85" i="3"/>
  <c r="L104" i="3"/>
  <c r="L109" i="3"/>
  <c r="L113" i="3"/>
  <c r="L116" i="3"/>
  <c r="L119" i="3"/>
  <c r="L122" i="3"/>
  <c r="L142" i="3"/>
  <c r="L146" i="3"/>
  <c r="L151" i="3"/>
  <c r="L154" i="3"/>
  <c r="L157" i="3"/>
  <c r="J21" i="3"/>
  <c r="J27" i="3"/>
  <c r="J31" i="3"/>
  <c r="J35" i="3"/>
  <c r="J42" i="3"/>
  <c r="J46" i="3"/>
  <c r="J50" i="3"/>
  <c r="J55" i="3"/>
  <c r="J69" i="3"/>
  <c r="J72" i="3"/>
  <c r="J75" i="3"/>
  <c r="J79" i="3"/>
  <c r="J82" i="3"/>
  <c r="J85" i="3"/>
  <c r="J88" i="3"/>
  <c r="J109" i="3"/>
  <c r="J113" i="3"/>
  <c r="J116" i="3"/>
  <c r="J119" i="3"/>
  <c r="J122" i="3"/>
  <c r="J142" i="3"/>
  <c r="J146" i="3"/>
  <c r="J151" i="3"/>
  <c r="J154" i="3"/>
  <c r="J157" i="3"/>
  <c r="J187" i="3"/>
  <c r="K21" i="3"/>
  <c r="K27" i="3"/>
  <c r="K31" i="3"/>
  <c r="K35" i="3"/>
  <c r="K42" i="3"/>
  <c r="K46" i="3"/>
  <c r="K50" i="3"/>
  <c r="K55" i="3"/>
  <c r="K69" i="3"/>
  <c r="K72" i="3"/>
  <c r="K75" i="3"/>
  <c r="K79" i="3"/>
  <c r="K82" i="3"/>
  <c r="K85" i="3"/>
  <c r="K88" i="3"/>
  <c r="K109" i="3"/>
  <c r="K113" i="3"/>
  <c r="K116" i="3"/>
  <c r="K119" i="3"/>
  <c r="K122" i="3"/>
  <c r="K142" i="3"/>
  <c r="K146" i="3"/>
  <c r="K151" i="3"/>
  <c r="K154" i="3"/>
  <c r="K157" i="3"/>
  <c r="K187" i="3"/>
  <c r="I31" i="5"/>
  <c r="M31" i="5"/>
  <c r="M36" i="5"/>
  <c r="I46" i="5"/>
  <c r="N46" i="5"/>
  <c r="D11" i="4"/>
  <c r="F187" i="3"/>
  <c r="G179" i="3"/>
  <c r="G187" i="3"/>
  <c r="G157" i="3"/>
  <c r="F157" i="3"/>
  <c r="G154" i="3"/>
  <c r="F154" i="3"/>
  <c r="G151" i="3"/>
  <c r="F151" i="3"/>
  <c r="G146" i="3"/>
  <c r="F146" i="3"/>
  <c r="G142" i="3"/>
  <c r="F142" i="3"/>
  <c r="G122" i="3"/>
  <c r="F122" i="3"/>
  <c r="G119" i="3"/>
  <c r="F119" i="3"/>
  <c r="G116" i="3"/>
  <c r="F116" i="3"/>
  <c r="G113" i="3"/>
  <c r="F113" i="3"/>
  <c r="G109" i="3"/>
  <c r="F109" i="3"/>
  <c r="K104" i="3"/>
  <c r="J104" i="3"/>
  <c r="G104" i="3"/>
  <c r="F104" i="3"/>
  <c r="L97" i="3"/>
  <c r="K97" i="3"/>
  <c r="J97" i="3"/>
  <c r="G97" i="3"/>
  <c r="F97" i="3"/>
  <c r="L94" i="3"/>
  <c r="K94" i="3"/>
  <c r="J94" i="3"/>
  <c r="G94" i="3"/>
  <c r="F94" i="3"/>
  <c r="L91" i="3"/>
  <c r="K91" i="3"/>
  <c r="J91" i="3"/>
  <c r="G91" i="3"/>
  <c r="F91" i="3"/>
  <c r="G88" i="3"/>
  <c r="F88" i="3"/>
  <c r="G85" i="3"/>
  <c r="F85" i="3"/>
  <c r="G82" i="3"/>
  <c r="F82" i="3"/>
  <c r="G79" i="3"/>
  <c r="F79" i="3"/>
  <c r="G75" i="3"/>
  <c r="F75" i="3"/>
  <c r="G72" i="3"/>
  <c r="F72" i="3"/>
  <c r="G69" i="3"/>
  <c r="F69" i="3"/>
  <c r="K62" i="3"/>
  <c r="J62" i="3"/>
  <c r="G62" i="3"/>
  <c r="F62" i="3"/>
  <c r="G55" i="3"/>
  <c r="F55" i="3"/>
  <c r="G50" i="3"/>
  <c r="F50" i="3"/>
  <c r="G46" i="3"/>
  <c r="F46" i="3"/>
  <c r="G42" i="3"/>
  <c r="F42" i="3"/>
  <c r="G35" i="3"/>
  <c r="F35" i="3"/>
  <c r="H35" i="3"/>
  <c r="G31" i="3"/>
  <c r="F31" i="3"/>
  <c r="F27" i="3"/>
  <c r="G27" i="3"/>
  <c r="G21" i="3"/>
  <c r="F21" i="3"/>
  <c r="K190" i="3"/>
  <c r="F190" i="3"/>
  <c r="G190" i="3"/>
  <c r="J190" i="3"/>
  <c r="L190" i="3"/>
  <c r="M190" i="3"/>
</calcChain>
</file>

<file path=xl/sharedStrings.xml><?xml version="1.0" encoding="utf-8"?>
<sst xmlns="http://schemas.openxmlformats.org/spreadsheetml/2006/main" count="1462" uniqueCount="413">
  <si>
    <t>Beneficiari per Tipo di Intervento</t>
  </si>
  <si>
    <t>Bando - Deliberazione CdA del GAL</t>
  </si>
  <si>
    <t>Bando pubblicazione BURV</t>
  </si>
  <si>
    <t>Spesa ammessa</t>
  </si>
  <si>
    <t>Contributo rideterminato</t>
  </si>
  <si>
    <t>Decreto di finanziabilità</t>
  </si>
  <si>
    <t>Anticipi</t>
  </si>
  <si>
    <t>Acconti</t>
  </si>
  <si>
    <t>Saldi</t>
  </si>
  <si>
    <t>Termine chiusura interventi</t>
  </si>
  <si>
    <t>Stato di attuazione</t>
  </si>
  <si>
    <t>AI</t>
  </si>
  <si>
    <t>OS</t>
  </si>
  <si>
    <t xml:space="preserve"> 6.4.2 Creazione e sviluppo di attività extra-agricole nelle aree rurali</t>
  </si>
  <si>
    <t>n. 45 del 05/06/2017</t>
  </si>
  <si>
    <t>n. 64 del 07/07/2017</t>
  </si>
  <si>
    <t>n. 257 del 09/02/2018</t>
  </si>
  <si>
    <t>CONCLUSA</t>
  </si>
  <si>
    <t>3.1</t>
  </si>
  <si>
    <t>IN CORSO</t>
  </si>
  <si>
    <t>1.1</t>
  </si>
  <si>
    <t>Tot.</t>
  </si>
  <si>
    <t xml:space="preserve"> 6.4.2 Creazione e sviluppo di attività extra-agricole nelle aree rurali - PC1</t>
  </si>
  <si>
    <t>n. 46 del 05/06/2017</t>
  </si>
  <si>
    <t>n. 220 del 02/02/2018</t>
  </si>
  <si>
    <t>3.3</t>
  </si>
  <si>
    <t>RINUNCIATA</t>
  </si>
  <si>
    <t xml:space="preserve"> 6.4.2 Creazione e sviluppo di attività extra-agricole nelle aree rurali - PC2</t>
  </si>
  <si>
    <t>n. 47 del 05/06/2017</t>
  </si>
  <si>
    <t>n. 219 del 02/02/2018</t>
  </si>
  <si>
    <t xml:space="preserve"> 6.4.2 Creazione e sviluppo di attività extra-agricole nelle aree rurali - PC3</t>
  </si>
  <si>
    <t>n. 48 del 05/06/2017</t>
  </si>
  <si>
    <t>n. 221 del 02/02/2018</t>
  </si>
  <si>
    <t>7.5.1 Infrastrutture e informazione per lo sviluppo del turismo sostenibile nelle aree rurali</t>
  </si>
  <si>
    <t>n. 67 del 03/07/2017</t>
  </si>
  <si>
    <t>n. 66 del 14/07/2017</t>
  </si>
  <si>
    <t>n. 247 dell’08.02.2018</t>
  </si>
  <si>
    <t>3.2</t>
  </si>
  <si>
    <t>7.5.1 Infrastrutture e informazione per lo sviluppo del turismo sostenibile nelle aree rurali - PC1</t>
  </si>
  <si>
    <t>n. 53 del 05/06/2017</t>
  </si>
  <si>
    <t>n. 246 dell’08.02.2018</t>
  </si>
  <si>
    <t>7.5.1 Infrastrutture e informazione per lo sviluppo del turismo sostenibile nelle aree rurali - PC2</t>
  </si>
  <si>
    <t>n. 54 del 05/06/2017</t>
  </si>
  <si>
    <t>n. 248 del 08/02/2018</t>
  </si>
  <si>
    <t>7.5.1 Infrastrutture e informazione per lo sviluppo del turismo sostenibile nelle aree rurali - PC3</t>
  </si>
  <si>
    <t>n. 55 del 05/06/2017</t>
  </si>
  <si>
    <t>n. 250 del 08/02/2018</t>
  </si>
  <si>
    <t>16.1.1 Costituzione e gestione dei gruppi operativi del PEI in materia di produttività e sostenibilità in agricoltura</t>
  </si>
  <si>
    <t>n. 68 del 06/07/2017</t>
  </si>
  <si>
    <t>n. 244 del 07/02/2018</t>
  </si>
  <si>
    <t>1.2</t>
  </si>
  <si>
    <t>7.6.1 Recupero e riqualificazione del patrimonio architettonico dei villaggi e del paesaggio rurale</t>
  </si>
  <si>
    <t>n° 73 del 31/07/2017</t>
  </si>
  <si>
    <t>n. 77 del 11/08/2017</t>
  </si>
  <si>
    <t>n. 258 del 09.02.2018</t>
  </si>
  <si>
    <t>2.1</t>
  </si>
  <si>
    <t>7.6.1 Recupero e riqualificazione del patrimonio architettonico dei villaggi e del paesaggio rurale - PC2</t>
  </si>
  <si>
    <t>n. 64 del 03/07/2017</t>
  </si>
  <si>
    <t>n. 237 del 06.02.2018</t>
  </si>
  <si>
    <t>7.6.1 Recupero e riqualificazione del patrimonio architettonico dei villaggi e del paesaggio rurale - PC3</t>
  </si>
  <si>
    <t>n. 65 del 03/07/2017</t>
  </si>
  <si>
    <t>n. 238 del 06.02.2018</t>
  </si>
  <si>
    <t>4.2.1 Investimenti per la trasformazione e commercializzazione dei prodotti agricoli</t>
  </si>
  <si>
    <t>n. 73 del 31/07/2017</t>
  </si>
  <si>
    <t>n. 209 del 30.01.2018</t>
  </si>
  <si>
    <t>7.5.1 Infrastrutture e informazione per lo sviluppo del turismo sostenibile nelle aree rurali - PC1 BANDO A REGIA</t>
  </si>
  <si>
    <t>n. 74 del 04/09/2017</t>
  </si>
  <si>
    <t> n. 91 del 22/09/2017</t>
  </si>
  <si>
    <t>n. 270 del 14/02/2018</t>
  </si>
  <si>
    <t>7.5.1 Infrastrutture e informazione per lo sviluppo del turismo sostenibile nelle aree rurali - PC2 BANDO A REGIA</t>
  </si>
  <si>
    <t>n. 267 del 14/02/2018</t>
  </si>
  <si>
    <t>7.5.1 Infrastrutture e informazione per lo sviluppo del turismo sostenibile nelle aree rurali - PC3 BANDO A REGIA</t>
  </si>
  <si>
    <t>1.2.1 Sostegno ad attività dimostrative e azioni di informazione - PC2</t>
  </si>
  <si>
    <t>n. 86 del 06/11/2017</t>
  </si>
  <si>
    <t>n. 114 del 24/11/2017</t>
  </si>
  <si>
    <t>n. 527 del 30/03/2018</t>
  </si>
  <si>
    <t>1.2.1 Sostegno ad attività dimostrative e azioni di informazione - PC3</t>
  </si>
  <si>
    <t>n. 87 del 06/11/2017</t>
  </si>
  <si>
    <t>n. 525 del 30/03/2018</t>
  </si>
  <si>
    <t>1.2.1 Sostegno ad attività dimostrative e azioni di informazione - PC4</t>
  </si>
  <si>
    <t>n. 88 del 06/11/2017</t>
  </si>
  <si>
    <t>n. 528 del 30/03/2018</t>
  </si>
  <si>
    <t>1.2.1 Sostegno ad attività dimostrative e azioni di informazione</t>
  </si>
  <si>
    <t>n. 85 del 06/11/2017</t>
  </si>
  <si>
    <t>n.628 del 23/04/2018</t>
  </si>
  <si>
    <t xml:space="preserve">6.4.1 Creazione e Sviluppo della diversificazione delle imprese agricole </t>
  </si>
  <si>
    <t>n. 84 del 06/11/2017</t>
  </si>
  <si>
    <t>n. 114 del 24/11/2018</t>
  </si>
  <si>
    <t>n. 721 del 17/05/2018</t>
  </si>
  <si>
    <t>n. 22 del 04/06/2018</t>
  </si>
  <si>
    <t>n. 61 del 22/06/2018</t>
  </si>
  <si>
    <t>n. 107 del 14/11/2018</t>
  </si>
  <si>
    <t>16.2.1 Realizzazione di progetti pilota e sviluppo di nuovi prodotti, pratiche, processi e tecnologie</t>
  </si>
  <si>
    <t>n. 11 del 12/03/2018</t>
  </si>
  <si>
    <t>n. 29 del 23/03/2018</t>
  </si>
  <si>
    <t>n. 1020 del 21/08/2018</t>
  </si>
  <si>
    <t>16.9.1 Creazione e sviluppo di pratiche e reti per la diffusione dell’agricoltura sociale e delle fattorie didattiche</t>
  </si>
  <si>
    <t>n. 1 del 05.02.2018</t>
  </si>
  <si>
    <t>n. 16 del 16/02/2018</t>
  </si>
  <si>
    <t>n. 93 del 13/11/2018</t>
  </si>
  <si>
    <t>16.9.1 Creazione e sviluppo di pratiche e reti per la diffusione dell’agricoltura sociale e delle fattorie didattiche - PC3</t>
  </si>
  <si>
    <t>n. 2 del 05.02.2018</t>
  </si>
  <si>
    <t>n. 92 del 13/11/2018</t>
  </si>
  <si>
    <t>n. 30 del 30/07/2018</t>
  </si>
  <si>
    <t>n. 90 del 31/08/2018</t>
  </si>
  <si>
    <t>n. 29 del 30.07.2018</t>
  </si>
  <si>
    <t>Importo concesso</t>
  </si>
  <si>
    <t>KIKA SRL domanda n° 3766490</t>
  </si>
  <si>
    <t>NOVELLO FILIPPO domanda n° 3767478</t>
  </si>
  <si>
    <t>LEBELE S.N.C. DI COLPO LUIGI &amp; C. domanda n° 3766644</t>
  </si>
  <si>
    <t>CAMPOLONGO S.N.C. DI MOSELE IVANO STEFANI RICCARDO &amp; C. domanda n° 3767489</t>
  </si>
  <si>
    <t>PANIFICIO BONOMO PIETRO &amp; C. S.N.C. domanda n° 3766996</t>
  </si>
  <si>
    <t>ALBERGO BELVEDERE SAS domanda n° 3767437</t>
  </si>
  <si>
    <t>SAMBA S.N.C. DI SAMBUGARO ELENA &amp; C. domanda n° 3767419</t>
  </si>
  <si>
    <t>HOTEL ALPI S.N.C. DI MUNARI GIOVANNI E ENZO domanda n° 3767404</t>
  </si>
  <si>
    <t>CALLEGARI MADDALENA domanda n° 3767524</t>
  </si>
  <si>
    <t>CAMPOMULETTO S.A.S. DI RIGONI RINALDO &amp; C. domanda n° 3767507</t>
  </si>
  <si>
    <t>PASTICCERIA CARLI DI DAL SASSO MARIARINA, MICHELA, CARLA &amp; C. S.N.C. domanda n° 3767868</t>
  </si>
  <si>
    <t>F.LLI FIORENTINI S.A.S. DI FIORENTINI MARA domanda n° 3765827</t>
  </si>
  <si>
    <t>TODESCO GIAMPIETRO domanda n° 3766984</t>
  </si>
  <si>
    <t xml:space="preserve">RIGONI FRANCA SUBENTRATA POI DALLA DITTA "OSTERIA AL CACCIATORE SAS" domanda n° 3766637 </t>
  </si>
  <si>
    <t xml:space="preserve">LOCANDA STELLA ALPINA domanda n° 3761195 </t>
  </si>
  <si>
    <t xml:space="preserve">BERGHEN S.R.L. domanda n° 3765996 </t>
  </si>
  <si>
    <t>CORTESE STEFANO DI CORTESE FABRIZIO &amp; C. S.N.C. domanda n° 3767100</t>
  </si>
  <si>
    <t xml:space="preserve">19.2.1.x Attività di informazione per lo sviluppo della conoscenza e della fruibilità dei territori rurali </t>
  </si>
  <si>
    <t>n. 17 del 06.05.2019</t>
  </si>
  <si>
    <t>n. 63 del 14/06/2019</t>
  </si>
  <si>
    <t>N. 1576 del 10/10/2019</t>
  </si>
  <si>
    <t>19.2.1.x Attività di informazione per lo sviluppo della conoscenza e della fruibilità dei territori rurali - PC2</t>
  </si>
  <si>
    <t>n. 18 del 06.05.2019</t>
  </si>
  <si>
    <t>N. 1577 del 10/10/2019</t>
  </si>
  <si>
    <t>19.2.1.x Attività di informazione per lo sviluppo della conoscenza e della fruibilità dei territori rurali - PC3</t>
  </si>
  <si>
    <t>n. 19 del 06.05.2019</t>
  </si>
  <si>
    <t>N. 1578 del 10/10/2019</t>
  </si>
  <si>
    <t xml:space="preserve">WAR INDUSTRY DI BARBARA GUERRA domanda n° 3767292 </t>
  </si>
  <si>
    <t>TRATTORIA DA TOI DI XAUSA MARCO domanda n° 3767513</t>
  </si>
  <si>
    <t>VENETO BIKE domanda n° 3767485</t>
  </si>
  <si>
    <t>TRATTORIA DA AGNESE DI POZZA GIOVANNI &amp; c. snc domanda n° 3767686</t>
  </si>
  <si>
    <t>BAR RISTORANTE ALBERGO LA BETULLA DI CALIARO GIANFRANCO domanda n° 3767491</t>
  </si>
  <si>
    <t xml:space="preserve">CALIARO VIRGILIO domanda n° 3767492 </t>
  </si>
  <si>
    <t>SAVIO MICHELE domanda n° 3766976</t>
  </si>
  <si>
    <t xml:space="preserve">CAROLLO EVENTI S.A.S. DI CAROLLO ALBERT &amp; C. domanda n° 3767672 </t>
  </si>
  <si>
    <t>UNIONE MONTANA SPETTABILE REGGENZA SETTE COMUNI domanda n° 3768281</t>
  </si>
  <si>
    <t>UNIONE MONTANA PASUBIO-ALTO VICENTINO domanda n° 3769825</t>
  </si>
  <si>
    <t>COMUNE DI VALLI DEL PASUBIO domanda n° 3769064</t>
  </si>
  <si>
    <t xml:space="preserve">COMUNE DI CONCO domanda n° 3770543 </t>
  </si>
  <si>
    <t xml:space="preserve">COMUNE DI MOLVENA domanda n° 3765331 </t>
  </si>
  <si>
    <t>COMUNE DI MAROSTICA domanda n° 3768494</t>
  </si>
  <si>
    <t>COMUNE DI PIANEZZE domanda n° 3770718</t>
  </si>
  <si>
    <t>COMUNE DI VALDAGNO domanda n° 3770312</t>
  </si>
  <si>
    <t xml:space="preserve">COMUNE DI CRESPADORO domanda n° 3770501 </t>
  </si>
  <si>
    <t>COMUNE DI VELO D'ASTICO domanda n° 3766438</t>
  </si>
  <si>
    <t>COMUNE DI ARSIERO domanda n° 3769098</t>
  </si>
  <si>
    <t xml:space="preserve">COMUNE DI POSINA domanda n° 3770254 </t>
  </si>
  <si>
    <t xml:space="preserve">SOCIETA' AGRICOLA BISELE SOCIETA' SEMPLICE domanda n° 3762075 </t>
  </si>
  <si>
    <t>DALLA RIVA GIGLIOLA domanda n° 3769585</t>
  </si>
  <si>
    <t>WAISTER DI RELA RICCARDO domanda n° 3768488</t>
  </si>
  <si>
    <t>ASSOCIAZIONE FORESTALE VICENTINA domanda n° 3762485</t>
  </si>
  <si>
    <t xml:space="preserve">VALMORBIDA ELIO domanda n° 3769056 </t>
  </si>
  <si>
    <t>COMUNE DI ASIAGO domanda n° 3759370</t>
  </si>
  <si>
    <t>COMUNE DI CISMON DEL GRAPPA subentrata dal Comune di Valbrenta domanda n° 3767593</t>
  </si>
  <si>
    <t xml:space="preserve">COMUNE DI LUSIANA subentrata dal Comune di Lusiana Conco domanda n° 3762987 </t>
  </si>
  <si>
    <t>COMUNE DI TORREBELVICINO domanda n° 3766822</t>
  </si>
  <si>
    <t xml:space="preserve">IPAB LA PIEVE domanda n° 3767922 </t>
  </si>
  <si>
    <t xml:space="preserve">COMUNE DI VALDAGNO domanda n° 3768544 </t>
  </si>
  <si>
    <t>COMUNE DI POSINA domanda n° 3769035</t>
  </si>
  <si>
    <t>LATTERIA DI SOLIGO SOCIETA' AGRICOLA COOPERATIVA domanda n° 3769430</t>
  </si>
  <si>
    <t xml:space="preserve">CASEIFICIO PENNAR ASIAGO SOCIETA' COOPERATIVA AGRICOLA domanda n° 3765797 </t>
  </si>
  <si>
    <t>COMUNE DI MAROSTICA domanda n° 3774642</t>
  </si>
  <si>
    <t>COMUNE DI VALDAGNO domanda n° 3774664</t>
  </si>
  <si>
    <t>UNIONE MONTANA ALTO ASTICO domanda n° 3771500</t>
  </si>
  <si>
    <t>C.I.P.A.T. domanda n° 3807145</t>
  </si>
  <si>
    <t>C.I.P.A.T. domanda n° 3801691</t>
  </si>
  <si>
    <t>C.I.P.A.T. domanda n° 3805483</t>
  </si>
  <si>
    <t>IMPRESA VERDE VICENZA domanda n° 3833837</t>
  </si>
  <si>
    <t>IMPRESA VERDE VICENZA domanda n° 3833908</t>
  </si>
  <si>
    <t xml:space="preserve">IMPRESA VERDE VICENZA domanda n° 3829092 </t>
  </si>
  <si>
    <t>IMPRESA VERDE VICENZA domanda n° 3830516</t>
  </si>
  <si>
    <t xml:space="preserve">IMPRESA VERDE VICENZA domanda n° 3830534 </t>
  </si>
  <si>
    <t>I FIGARI domanda n° 3809633</t>
  </si>
  <si>
    <t>DALLA PALMA WALTER domanda n° 3809252</t>
  </si>
  <si>
    <t>FATTORIA CORTESE domanda n° 3809248</t>
  </si>
  <si>
    <t>COMUNE DI SANTORSO domanda n° 4094386</t>
  </si>
  <si>
    <t>COMUNE DI ARSIERO domanda n° 4097790</t>
  </si>
  <si>
    <t>UNIVERSITA' DI PADOVA domanda n° 3868082</t>
  </si>
  <si>
    <t>LA PACHAMAMA domanda n° 3987905</t>
  </si>
  <si>
    <t>MIOLA SUSANNA domanda n° 4103448</t>
  </si>
  <si>
    <t>CAFFE' ROMA domanda n° 4125110</t>
  </si>
  <si>
    <t>VILLA CIARDI domanda n° 4122195</t>
  </si>
  <si>
    <t>COLPO CECILIA domanda n° 4126125</t>
  </si>
  <si>
    <t>LA QUINTA domanda n° 4126166</t>
  </si>
  <si>
    <t>LA CASA DEL GNOCCO domanda n° 4126475</t>
  </si>
  <si>
    <t xml:space="preserve">3M domanda n° 4126473 </t>
  </si>
  <si>
    <t>TERRAZZA CASA ROSSA domanda n° 4125172</t>
  </si>
  <si>
    <t>BENETTI NICOLA domanda n° 4126192</t>
  </si>
  <si>
    <t>VALENTE FILIPPO domanda n° 4121255</t>
  </si>
  <si>
    <t>STELLA D'ITALIA domanda n° 4115236</t>
  </si>
  <si>
    <t>KUBELEK domanda n° 4125623</t>
  </si>
  <si>
    <t>CAMPOLONGO domanda n° 4116911</t>
  </si>
  <si>
    <t>COLPO GASPARE E FIGLI SNC domanda n° 4125147</t>
  </si>
  <si>
    <t>LA BOCCHETTA domanda n° 4121655</t>
  </si>
  <si>
    <t xml:space="preserve">ALBERGO BELVEDERE domanda n° 4123234 </t>
  </si>
  <si>
    <t>PANIFICIO CUNICO domanda n° 4127978</t>
  </si>
  <si>
    <t>COGO DANIELA domanda n° 4115347</t>
  </si>
  <si>
    <t>LOCANDA STELLA ALPINA domanda n° 4117990</t>
  </si>
  <si>
    <t>VENETO AGRICOLTURA domanda n° 4121499</t>
  </si>
  <si>
    <t>COSTENARO LUCA domanda n° 4121524</t>
  </si>
  <si>
    <t>UNIONE MONTANA ASTICO domanda n° 4421464</t>
  </si>
  <si>
    <t>UNIONE MONTANA SPETTABILE REGGENZA DEI SETTE COMUNI domanda n° 4418565</t>
  </si>
  <si>
    <t>UNIONE MONTANA PASUBIO ALTO VICENTINO domanda n° 4420356</t>
  </si>
  <si>
    <t>UNIONE MONTANA ALTO ASTICO domanda n° 4423285</t>
  </si>
  <si>
    <t xml:space="preserve">COMUNE DI VALDAGNO domanda n° 4422043 </t>
  </si>
  <si>
    <t>Anticipo</t>
  </si>
  <si>
    <t>Tot. importo liquidato</t>
  </si>
  <si>
    <t xml:space="preserve"> 23/02/2021</t>
  </si>
  <si>
    <t>BARDELLI MARIA - domanda n° 4762217</t>
  </si>
  <si>
    <t>n. 98 del 03/07/2020</t>
  </si>
  <si>
    <t>n.23 del 23.06.2020</t>
  </si>
  <si>
    <t>RIGONI MARTA - domanda n° 4765038</t>
  </si>
  <si>
    <t xml:space="preserve">RIGONI MARCO - domanda n° 4765794 </t>
  </si>
  <si>
    <t>SGREBANI'S S.A.S. DI TUMOLERO ALESSANDRO &amp; C. - domanda n° 4766163</t>
  </si>
  <si>
    <t xml:space="preserve">LINTA PARK HOTEL SRL - domanda n° 4765899 </t>
  </si>
  <si>
    <t>HOTEL CROCE BIANCA S.A.S. DI SARA RIGONI &amp; C. - domanda n° 4763499</t>
  </si>
  <si>
    <t>CAMPOLONGO S.N.C. DI MOSELE IVANO STEFANI RICCARDO &amp; C. - domanda n°  4765888</t>
  </si>
  <si>
    <t xml:space="preserve"> STELLA ALESSANDRA - domanda n°  4764954</t>
  </si>
  <si>
    <t xml:space="preserve"> PANOZZO GIUSEPPE E FIGLIO S.N.C. - domanda n°  4765701</t>
  </si>
  <si>
    <t xml:space="preserve"> ALBERGO EUROPA S.A.S. DEI F.LLI MOSELE MARCANTONIO E VITO &amp; C. - domanda n°  4765988</t>
  </si>
  <si>
    <t xml:space="preserve">LA BOCCHETTA DI CRESTANI NADIA E CHIARA S.N.C. - domanda n° 4742653 </t>
  </si>
  <si>
    <t xml:space="preserve">RIFUGIO LARICI S.N.C. DI BROTTO ANTONELLA &amp; C. - domanda n° 4755914 </t>
  </si>
  <si>
    <t xml:space="preserve">PAN &amp; CICCIA SAS DI PIASENTIN ENRICO, PAOLO &amp; C - domanda n° 4765495 </t>
  </si>
  <si>
    <t xml:space="preserve"> KIKA SRL - domanda n° 4765791</t>
  </si>
  <si>
    <t xml:space="preserve"> PANIFICIO BONOMO PIETRO &amp; C. SNC - domanda n° 4764451</t>
  </si>
  <si>
    <t xml:space="preserve"> KUBELEK S.R.L. - domanda n° 4763535</t>
  </si>
  <si>
    <t xml:space="preserve"> HM-HOTEL MILANO SNC DI RIGONI ALFREDO &amp; C. - domanda n° 4763506</t>
  </si>
  <si>
    <t xml:space="preserve"> BETTIO LUCIA - domanda n° 4765954</t>
  </si>
  <si>
    <t xml:space="preserve"> SEI STELLE SRL - domanda n° 4753867</t>
  </si>
  <si>
    <t xml:space="preserve"> HUTTA DI FORTE ROBERTA - domanda n° 4765819</t>
  </si>
  <si>
    <t xml:space="preserve"> PASTICCERIA CARLI DI DAL SASSO MARIARINA, MICHELA E CARLA S.N.C. - domanda n° 4763497</t>
  </si>
  <si>
    <t xml:space="preserve"> PARADISO S.A.S. DI DAL SASSO PAOLA E C. - domanda n° 4763818</t>
  </si>
  <si>
    <t xml:space="preserve"> ALBERGO BELVEDERE SAS DI SPILLER MIRIAM E FIGLI - domanda n° 4759770</t>
  </si>
  <si>
    <t xml:space="preserve"> CIMA LARICI - S.R.L. - domanda n° 4745380</t>
  </si>
  <si>
    <t xml:space="preserve"> PIZZERIA BAR RISTORANTE CAMPING EKAR DI COSTA FRANCESCO - domanda n° 4763502</t>
  </si>
  <si>
    <t xml:space="preserve"> RIGONI LORIS - domanda n° 4765189</t>
  </si>
  <si>
    <t xml:space="preserve"> CEOLA MATTEA - domanda n° 4758502</t>
  </si>
  <si>
    <t>N. 692 del 26.02.2021</t>
  </si>
  <si>
    <t>EDELWEISS SNC DI PESAVENTO WALTER&amp;C. domanda N. 4763501</t>
  </si>
  <si>
    <t>87258.84</t>
  </si>
  <si>
    <t>n. 569 del 26/02/2019</t>
  </si>
  <si>
    <t xml:space="preserve"> </t>
  </si>
  <si>
    <t>N. 579 del 01.02.2021</t>
  </si>
  <si>
    <t>n. 557 del 27/02/2019</t>
  </si>
  <si>
    <t>50778,56 </t>
  </si>
  <si>
    <t>Microimpresa</t>
  </si>
  <si>
    <t>Nuovi occupati</t>
  </si>
  <si>
    <t>snc</t>
  </si>
  <si>
    <t>sas</t>
  </si>
  <si>
    <t>d ind</t>
  </si>
  <si>
    <t>1921x</t>
  </si>
  <si>
    <t>occupati</t>
  </si>
  <si>
    <t>Aggiornamento al 30 giugno 2022</t>
  </si>
  <si>
    <t xml:space="preserve">Tipo di intervento </t>
  </si>
  <si>
    <t xml:space="preserve">Locazione </t>
  </si>
  <si>
    <t>Asiago</t>
  </si>
  <si>
    <t>Ristorazione: Ristrutturazione dei fabbricati e ammodernamento dei fabbricati/ Acquisto nuovi macchinari e attrezzature</t>
  </si>
  <si>
    <t>Lusiana</t>
  </si>
  <si>
    <t>Conco</t>
  </si>
  <si>
    <t>Attività e servizi di alloggio: Ristrutturazione dei fabbricati e ammodernamento dei fabbricati/ Acquisto nuovi macchinari e attrezzature</t>
  </si>
  <si>
    <t>Rotzo</t>
  </si>
  <si>
    <t>Ristrutturazione e ammodernamento dei fabbricati/ Acquisto di nuovi macchinari ed attrezzature</t>
  </si>
  <si>
    <t>Acquisto e sviluppo programmi informatici/ Ristrutturazione e ammodernamento dei fabbricati/ Acquisto di nuovi macchinari ed attrezzature</t>
  </si>
  <si>
    <t>Roana</t>
  </si>
  <si>
    <t>Foza</t>
  </si>
  <si>
    <t xml:space="preserve">Lusiana </t>
  </si>
  <si>
    <t xml:space="preserve">Attività e servizi di alloggio: spese generalie e sistemazione aree esterne </t>
  </si>
  <si>
    <t>Gallio</t>
  </si>
  <si>
    <t>Gelaterie e pasticcerie: Acquisto e sviluppo di programmi informatici, Ristrutturazione e ammodernamento dei fabbricati/ Acquisto di nuovi macchinari ed attrezzature</t>
  </si>
  <si>
    <t>ALBERGHI E STRUTTURE SIMILI - Ristrutturazione e ammodernamento dei fabbricati/ Acquisto di nuovi macchinari ed attrezzature</t>
  </si>
  <si>
    <t>LASTEBASSE</t>
  </si>
  <si>
    <t xml:space="preserve">San Nazario </t>
  </si>
  <si>
    <t>Produzione di prodotti di panetteria: Ristrutturazione e ammodernamento dei fabbricati/ Acquisto di nuovi macchinari ed attrezzature</t>
  </si>
  <si>
    <t>Attività e servizi di alloggio: Acquisto di nuovi macchinari ed attrezzature</t>
  </si>
  <si>
    <t xml:space="preserve">ALBERGHI E STRUTTURE SIMILI - Spese generali/ Ristrutturazione e ammodernamento dei fabbricati/ Acquisto di nuovi macchinari ed attrezzature/ Acquisto e sviluppo di programmi informatici </t>
  </si>
  <si>
    <t xml:space="preserve">Gallio </t>
  </si>
  <si>
    <t xml:space="preserve">Conco </t>
  </si>
  <si>
    <t>Ristorazione con somministrazione: Acquisto e sviluppo di programmi informatici/Ristrutturazione e ammodernamento dei fabbricati/ Acquisto di nuovi macchinari ed attrezzature</t>
  </si>
  <si>
    <t xml:space="preserve">Marostica </t>
  </si>
  <si>
    <t>Ristorazione con somministrazione: Spese generali/ Acquisto di nuovi macchinari ed attrezzature</t>
  </si>
  <si>
    <t>Noleggio di biciclette: Spese generali/ Acquisto di nuovi macchinari ed attrezzature/ Acquisto e sviluppo di programmi informatici</t>
  </si>
  <si>
    <t>Ristorazione con somministrazione: Spese generali/ Acquisto di nuovi macchinari ed attrezzature/ Ristrutturazione e ammodernamento dei fabbricati</t>
  </si>
  <si>
    <t>Crespadoro</t>
  </si>
  <si>
    <t>Attività e servizi di alloggio: Spese generali/ Acquisto di nuovi macchinari ed attrezzature/ Ristrutturazione e ammodernamento dei fabbricati</t>
  </si>
  <si>
    <t>Attività e servizi di alloggio: spese generali/ sistemazione aree esterne / Acquisto di nuovi macchinari ed attrezzature</t>
  </si>
  <si>
    <t xml:space="preserve">Crespadro </t>
  </si>
  <si>
    <t>Velo D'Astico</t>
  </si>
  <si>
    <t>Attività delle guide: spese generali /Ristrutturazione e ammodernamento dei fabbricati/ Acquisto di nuovi macchinari ed attrezzature</t>
  </si>
  <si>
    <t xml:space="preserve">Posina </t>
  </si>
  <si>
    <t xml:space="preserve">Ristorazione con somministrazione: spese generali/ sistemazione aree esterne </t>
  </si>
  <si>
    <t xml:space="preserve">Asiago </t>
  </si>
  <si>
    <t>Torrebelvicino, santorso, valli del pasubio, Monte di malo</t>
  </si>
  <si>
    <t>Valli del Pasubio, Recoaro Terme</t>
  </si>
  <si>
    <t>Molvena</t>
  </si>
  <si>
    <t>Valdagno</t>
  </si>
  <si>
    <t>Posina</t>
  </si>
  <si>
    <t>Vela D'Astico</t>
  </si>
  <si>
    <t>Arsierio</t>
  </si>
  <si>
    <t xml:space="preserve">Roana </t>
  </si>
  <si>
    <t xml:space="preserve">Recoaro terme </t>
  </si>
  <si>
    <t>Thiene</t>
  </si>
  <si>
    <t xml:space="preserve">Valli del Pasubio </t>
  </si>
  <si>
    <t xml:space="preserve">Cismon del Grappa </t>
  </si>
  <si>
    <t>Torrebelvicino</t>
  </si>
  <si>
    <t>Breganze</t>
  </si>
  <si>
    <t xml:space="preserve">Valdagno </t>
  </si>
  <si>
    <t>commercio all'ingrosso di prodotti: spese generali, conservazione, stoccaggio, invecchiamento</t>
  </si>
  <si>
    <t xml:space="preserve">realizzazione di servizi e strumentidi promozione e propedeutici  alla commercializzazione dell'offerta turistica integrata </t>
  </si>
  <si>
    <t xml:space="preserve">valorizzazione, riqualificazione e messa in sicurezza di "infrastrutture su piccola scala"/iniziative informative finalizzate ad ampliare la conoscenza dell'offerta del sistema turistico nelle aree rurali </t>
  </si>
  <si>
    <t>Interventi di informazione</t>
  </si>
  <si>
    <t>Rifugio: Acquisto nuovi macchinari e attrezzature</t>
  </si>
  <si>
    <t>Vicenza</t>
  </si>
  <si>
    <t>Affittacamere per brevi soggiorni - acquisto o sviluppo di programmi informatici/ristrutturazione - ammodernamento di fabbricati</t>
  </si>
  <si>
    <t xml:space="preserve">ristrutturazione e acquisto macchinari </t>
  </si>
  <si>
    <t>Acquisto macchinari e attrezzature</t>
  </si>
  <si>
    <t xml:space="preserve">Ristorazione: ristrutturazione e mmodernamento/ Qacquisto nuovi macchinari </t>
  </si>
  <si>
    <t xml:space="preserve">Albergo: ristrutturazione e acquisto nuovi macchinari </t>
  </si>
  <si>
    <t xml:space="preserve">Albergo: Ristrutturaziuone e acquisto di nuovi macchinari </t>
  </si>
  <si>
    <t>Ristorazione: ristrutturazione</t>
  </si>
  <si>
    <t>Albergo: ristrutturazione e ammodernamento, acquisto nuovi macchinari</t>
  </si>
  <si>
    <t>Albergo: ristrutturazione</t>
  </si>
  <si>
    <t>Albergo: sistemazione aree esterne e acquisto macchinari</t>
  </si>
  <si>
    <t>Acquisto macchinari per rifugio</t>
  </si>
  <si>
    <t>Ristorazione: acquisto nuovi macchinari</t>
  </si>
  <si>
    <t xml:space="preserve">Risrorazione: Ristriutturazione locali, Acquisto di nuovi macchinari </t>
  </si>
  <si>
    <t>Acquisto di programmi informatici , macchinari, attrazzature</t>
  </si>
  <si>
    <t xml:space="preserve">Ristorazione: acquisto nuovi macchinari </t>
  </si>
  <si>
    <t>Ristrutturazione albergo, acquisto macchinari , ristrutturazione</t>
  </si>
  <si>
    <t>Tonezza del cimone</t>
  </si>
  <si>
    <t>Ristrutturazione albergo</t>
  </si>
  <si>
    <t>ristrutturazione bar, sistemazione aree esterne e acquisto macchianari</t>
  </si>
  <si>
    <t>acquyisto macchinari ed attrezzature per alloggio</t>
  </si>
  <si>
    <t>Ristrutturazione bar</t>
  </si>
  <si>
    <t>acquisto programma informatico, macchinari e attrezzature albergo</t>
  </si>
  <si>
    <t>Albergo acquisto programmi informatici, macchinari e attrezzature</t>
  </si>
  <si>
    <t>Acquisto attrezzature per rifugio</t>
  </si>
  <si>
    <t>Ristrutturazione ristorante</t>
  </si>
  <si>
    <t>Acquisto attrezzatura per attività</t>
  </si>
  <si>
    <t>Acquisto nuove attrezzature per bar</t>
  </si>
  <si>
    <t xml:space="preserve">Ristrutturazione attività e acquisto macchinari </t>
  </si>
  <si>
    <t>Cogollo del Cengio</t>
  </si>
  <si>
    <t>Acquisto macchine e attrezzature</t>
  </si>
  <si>
    <t>Enego</t>
  </si>
  <si>
    <t>Santorso</t>
  </si>
  <si>
    <t>Arsiero</t>
  </si>
  <si>
    <t>Legnaro</t>
  </si>
  <si>
    <t xml:space="preserve">Passaporto ambientale: Realizzazione di progetto pilota e sviluppo di nuovi prodotti </t>
  </si>
  <si>
    <t>Presso la Fattoria Sociale Pachamama di Marostica, in
provincia di Vicenza, Comune aderente all’area del GAL
Montagna Vicentina</t>
  </si>
  <si>
    <t>Creazione gruppo di cooperazione: azioni di agricoltura sociale volte a migliorare la qualità della vita</t>
  </si>
  <si>
    <t>Progetto di attività</t>
  </si>
  <si>
    <t>Ristorazione: acquisto di macchinari e attrezzature</t>
  </si>
  <si>
    <t>Ristrutturazione Albergo</t>
  </si>
  <si>
    <t>Ristrutturazione e accquisto macchinari</t>
  </si>
  <si>
    <t>Ristorazioen: Ristrutturazione e acquisto macchinari/attrezzature</t>
  </si>
  <si>
    <t>Acquisto  di nuovi macchinari /attrezzature e ristrutturazione</t>
  </si>
  <si>
    <t>Ristrutturazione/acquisto attrezzature e programmi info</t>
  </si>
  <si>
    <t xml:space="preserve">Ristorazione: ristrutturazione, acquisto nuovi macchinari </t>
  </si>
  <si>
    <t>Acquisto nuove attrezzature per ristorazione e ristrutturazione</t>
  </si>
  <si>
    <t>Ristrutturazione e acquisto nuove attrezzature</t>
  </si>
  <si>
    <t>Acquisto attrezzature  per rifugio</t>
  </si>
  <si>
    <t>Ristorazione: acquisto macchinari  e ristrutturazione</t>
  </si>
  <si>
    <t>Ristrutturazione e ammodernamento dei fabbricati,Acquisto di nuovi macchinari ed attrezzature</t>
  </si>
  <si>
    <t>Albergo: ristrutturazione e sistemazione aree esterne</t>
  </si>
  <si>
    <t>Acquisto nuovi macchinari per panificio</t>
  </si>
  <si>
    <t>Acquisto nuovi macchinari per pasticceria/gelateria</t>
  </si>
  <si>
    <t xml:space="preserve">Ristrutturazione albergo, acquisto macchinari </t>
  </si>
  <si>
    <t>Cismon Del Grappa</t>
  </si>
  <si>
    <t>Investimenti di carattere edilizio</t>
  </si>
  <si>
    <t>Fara Vicentino</t>
  </si>
  <si>
    <t>Valli del Pasubio</t>
  </si>
  <si>
    <t>PERCORSO ENERGIA E-Bike Tours: attraverso le alte valli dell'Agno Chiampo e sulle Piccole
Dolomiti</t>
  </si>
  <si>
    <t>ACQUA FERRO e FUOCO</t>
  </si>
  <si>
    <t>UNIONE MONTANA ALTO ASTICO</t>
  </si>
  <si>
    <t>Pianezze</t>
  </si>
  <si>
    <t xml:space="preserve">UNIONE MONTANA ALTO ASTICO </t>
  </si>
  <si>
    <t xml:space="preserve">Intervento di valorizzazione, riqualificazione e messa in sicurezza dell’itinerario denominato “strada Ortigara” </t>
  </si>
  <si>
    <t>Riqualificazione della casara di malga costalunga -  Spese generali, Investimenti materiali di carattere edilizio</t>
  </si>
  <si>
    <t>SISTEMAZIONE “GIASSARA”
IN LOCALITÀ PERALTO - Acquisto materiali di carattere edilizio</t>
  </si>
  <si>
    <t>VILLA ROSSI
COMPLESSO CASA DEL CUSTODE
Via Santa Maria
Interventi di recupero e
riqualificazione dell’edificio
“Ex Barchessa” per il ricavo di
un punto informativo turisticoAcquisto materiali di carattere edilizio</t>
  </si>
  <si>
    <t>Progetto “CUORE DELLA
PEDEMONTANA” - Iniziative e strumenti informativi finalizzati a
migliorare e diffondere la conoscenza e la fruibilità dei
territori e dell'offerta turistica</t>
  </si>
  <si>
    <t>MALGHE DELL’ALTOPIANO - Iniziative e strumenti informativi finalizzati a
migliorare e diffondere la conoscenza e la fruibilità dei
territori e dell'offerta turistica</t>
  </si>
  <si>
    <t>Attività di informazioneper la fruibilità dei territori rurali" Iniziative e strumenti informativi finalizzati a
migliorare e diffondere la conoscenza e la fruibilità dei
territori e dell'offerta turistica</t>
  </si>
  <si>
    <t>Valorizzazione del patrimonio storico culturale attraverso lo sviluppo di una rete di percorsi esistentI per la promozione del turismo sostenibile. La fruizione della mobilità dolce come mezzo di sviluppo e valorizzazione della memoria e dei luoghi della civiltà rurale. “L'UOMO, LA STORIA E L'AMBIENTE PER LO SVILUPPO TURISTICO”</t>
  </si>
  <si>
    <t>Riqualificazione itinerario ciclabile tra Valli del Pasubio e ecoaro Terme</t>
  </si>
  <si>
    <t>PROGETTO PER LA QUALIFICAZIONE DI ITINERARI E PERCORSI PER LA PROMOZIONE TURISTICA DEI COMUNI DI CONCO, CAMPOLONGO E VALSTAGNA</t>
  </si>
  <si>
    <t>Lavori di sistemazione di sentieri comunali Mason Vicentin Molvena</t>
  </si>
  <si>
    <t>ELIMINAZIONE BARRIERE ARCHITETTONICHE E RIQUALIFICAZIONE DELL' EDIFICIO - EX STAZIONE FTV A MAROSTICA</t>
  </si>
  <si>
    <t>Slow revolution - Manuntenzione staordinaria fabbricato comunale ex scuole comunali ex scuole  elementari comunali</t>
  </si>
  <si>
    <t>ITINERARIO ENERGIA E-BIKE TOURS: ATTRAVERSO LE ALTE VALLI DELL’AGNO CHIAMPO E SULLE PICCOLE DOLOMITI</t>
  </si>
  <si>
    <t>PERCORSO ENERGIA E-Bike Tours: realizzazione di 4 stazione per ricarica e-bike e installazione di un servizio per turisti e i residenti</t>
  </si>
  <si>
    <t>Acqua, ferro e fuoco: progetto di riqualificazione e valorizzazione di percorsi esistenzti</t>
  </si>
  <si>
    <t>Progetto di riqualificazione e valorizzazione di percorsi esistenti. Localizzazione tra la frazione di Meda e Poggio Curegno.</t>
  </si>
  <si>
    <t>Interventi per la valorizzazione di alcune aree in località Pria</t>
  </si>
  <si>
    <t>Sviluppo e innovazione della filiera bio locale mediante messa a punto di
metodiche innovative per la produzione di piantine per agricoltura biologica</t>
  </si>
  <si>
    <t>CARATTERIZZAZIONE ED UTILIZZO DI SIERO ACIDO PER LA TUTELA, PROMOZIONE ED INNOVAZIONE DELLA FIORETTA E RICOTTA RECOARESI, SENZA L’UTILIZZO DI COADIUVANTI TECNOLOGICI</t>
  </si>
  <si>
    <t>New BioAlpineGrass: sviluppare una filiera locale “bio”</t>
  </si>
  <si>
    <t>La carbonella locale come strumento strategico per recuperare la competitività delle imprese forestali e aumentarne le prestazioni economiche</t>
  </si>
  <si>
    <t>Selvicoltura di precisione per la competitività della filiera foresta legno e la valorizzazione delle micro proprietà forestali nelle aree marginali della Montagna Vic na</t>
  </si>
  <si>
    <t>Recupero e riqualificazione dell'Ex Casa del Preside</t>
  </si>
  <si>
    <t>Recupero e riqualificazione della fontana e due chioderie in località Costamala</t>
  </si>
  <si>
    <t>RECUPERO E RIQUALIFICAZIONE DELL'EDIFICIO EX SCUOLA DI MONTAGNA IN LOC. COL DEL BROCCO</t>
  </si>
  <si>
    <t>Recupero e riqualificazione dell’antico “Casello” della frazione di Velo di Lusiana</t>
  </si>
  <si>
    <t>Restauro chiesetta di San Rocco</t>
  </si>
  <si>
    <t>Recupero porzione centrale di casa di uderzo adibito a piattaforma sociale</t>
  </si>
  <si>
    <t xml:space="preserve"> Latteria di Soligo
</t>
  </si>
  <si>
    <t>DECADUTA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</si>
</sst>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.5"/>
      <color rgb="FF000000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0.5"/>
      <color rgb="FF000000"/>
      <name val="Calibri"/>
      <family val="2"/>
      <scheme val="minor"/>
    </font>
    <font>
      <sz val="11"/>
      <name val="Calibri"/>
      <family val="2"/>
      <scheme val="minor"/>
    </font>
    <font>
      <sz val="10.5"/>
      <name val="Calibri"/>
      <family val="2"/>
      <scheme val="minor"/>
    </font>
    <font>
      <sz val="9"/>
      <name val="Arial"/>
      <family val="2"/>
    </font>
    <font>
      <b/>
      <sz val="9"/>
      <color rgb="FF990000"/>
      <name val="Arial"/>
      <family val="2"/>
    </font>
    <font>
      <b/>
      <sz val="10.5"/>
      <name val="Calibri"/>
      <family val="2"/>
      <scheme val="minor"/>
    </font>
    <font>
      <b/>
      <sz val="1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20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3F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FF0000"/>
      <name val="Arial"/>
      <family val="2"/>
    </font>
    <font>
      <sz val="10"/>
      <color theme="1"/>
      <name val="Times New Roman"/>
      <family val="1"/>
    </font>
    <font>
      <sz val="11"/>
      <color rgb="FF202124"/>
      <name val="Arial"/>
      <family val="2"/>
    </font>
    <font>
      <sz val="11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BE05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/>
      <bottom style="thick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</borders>
  <cellStyleXfs count="3">
    <xf numFmtId="0" fontId="0" fillId="0" borderId="0"/>
    <xf numFmtId="0" fontId="12" fillId="0" borderId="9" applyNumberFormat="0" applyFill="0" applyAlignment="0" applyProtection="0"/>
    <xf numFmtId="0" fontId="14" fillId="4" borderId="10" applyNumberFormat="0" applyAlignment="0" applyProtection="0"/>
  </cellStyleXfs>
  <cellXfs count="21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164" fontId="4" fillId="3" borderId="6" xfId="0" applyNumberFormat="1" applyFont="1" applyFill="1" applyBorder="1" applyAlignment="1">
      <alignment horizontal="center" vertical="center" wrapText="1"/>
    </xf>
    <xf numFmtId="164" fontId="0" fillId="3" borderId="6" xfId="0" applyNumberForma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164" fontId="0" fillId="2" borderId="0" xfId="0" applyNumberFormat="1" applyFill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164" fontId="0" fillId="0" borderId="6" xfId="0" applyNumberFormat="1" applyBorder="1" applyAlignment="1">
      <alignment horizontal="center" vertical="center" wrapText="1"/>
    </xf>
    <xf numFmtId="164" fontId="1" fillId="3" borderId="6" xfId="0" applyNumberFormat="1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164" fontId="0" fillId="2" borderId="5" xfId="0" applyNumberForma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164" fontId="11" fillId="3" borderId="6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164" fontId="0" fillId="0" borderId="8" xfId="0" applyNumberFormat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164" fontId="0" fillId="2" borderId="4" xfId="0" applyNumberForma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164" fontId="0" fillId="2" borderId="7" xfId="0" applyNumberForma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0" fontId="0" fillId="2" borderId="0" xfId="0" applyFill="1"/>
    <xf numFmtId="0" fontId="1" fillId="2" borderId="0" xfId="0" applyFont="1" applyFill="1" applyAlignment="1">
      <alignment vertical="center"/>
    </xf>
    <xf numFmtId="0" fontId="3" fillId="5" borderId="6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64" fontId="3" fillId="5" borderId="6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0" fillId="0" borderId="0" xfId="0" applyAlignment="1"/>
    <xf numFmtId="0" fontId="0" fillId="2" borderId="5" xfId="0" applyFill="1" applyBorder="1" applyAlignment="1">
      <alignment vertical="center"/>
    </xf>
    <xf numFmtId="164" fontId="0" fillId="2" borderId="5" xfId="0" applyNumberForma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164" fontId="0" fillId="5" borderId="6" xfId="0" applyNumberFormat="1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14" fontId="0" fillId="5" borderId="6" xfId="0" applyNumberForma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164" fontId="6" fillId="5" borderId="6" xfId="0" applyNumberFormat="1" applyFont="1" applyFill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0" fontId="15" fillId="3" borderId="10" xfId="2" applyFont="1" applyFill="1" applyAlignment="1">
      <alignment horizontal="center" vertical="center"/>
    </xf>
    <xf numFmtId="164" fontId="1" fillId="3" borderId="10" xfId="2" applyNumberFormat="1" applyFont="1" applyFill="1" applyAlignment="1">
      <alignment horizontal="center" vertical="center"/>
    </xf>
    <xf numFmtId="14" fontId="15" fillId="3" borderId="10" xfId="2" applyNumberFormat="1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164" fontId="15" fillId="2" borderId="0" xfId="0" applyNumberFormat="1" applyFont="1" applyFill="1" applyAlignment="1">
      <alignment horizontal="center" vertical="center"/>
    </xf>
    <xf numFmtId="0" fontId="14" fillId="4" borderId="10" xfId="2" applyFont="1" applyAlignment="1">
      <alignment horizontal="center" vertical="center" wrapText="1"/>
    </xf>
    <xf numFmtId="164" fontId="14" fillId="4" borderId="10" xfId="2" applyNumberFormat="1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164" fontId="0" fillId="3" borderId="6" xfId="0" applyNumberFormat="1" applyFont="1" applyFill="1" applyBorder="1" applyAlignment="1">
      <alignment horizontal="center" vertical="center" wrapText="1"/>
    </xf>
    <xf numFmtId="0" fontId="0" fillId="3" borderId="0" xfId="0" applyFill="1"/>
    <xf numFmtId="0" fontId="0" fillId="5" borderId="6" xfId="0" applyFont="1" applyFill="1" applyBorder="1" applyAlignment="1">
      <alignment horizontal="center" vertical="center" wrapText="1"/>
    </xf>
    <xf numFmtId="164" fontId="0" fillId="5" borderId="6" xfId="0" applyNumberFormat="1" applyFont="1" applyFill="1" applyBorder="1" applyAlignment="1">
      <alignment horizontal="center" vertical="center" wrapText="1"/>
    </xf>
    <xf numFmtId="0" fontId="16" fillId="2" borderId="10" xfId="2" applyFont="1" applyFill="1" applyAlignment="1">
      <alignment horizontal="center" vertical="center"/>
    </xf>
    <xf numFmtId="0" fontId="0" fillId="2" borderId="6" xfId="0" applyFont="1" applyFill="1" applyBorder="1" applyAlignment="1">
      <alignment horizontal="center" vertical="center" wrapText="1"/>
    </xf>
    <xf numFmtId="164" fontId="0" fillId="2" borderId="6" xfId="0" applyNumberFormat="1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164" fontId="3" fillId="6" borderId="6" xfId="0" applyNumberFormat="1" applyFont="1" applyFill="1" applyBorder="1" applyAlignment="1">
      <alignment horizontal="center" vertical="center" wrapText="1"/>
    </xf>
    <xf numFmtId="164" fontId="0" fillId="6" borderId="6" xfId="0" applyNumberFormat="1" applyFill="1" applyBorder="1" applyAlignment="1">
      <alignment horizontal="center" vertical="center" wrapText="1"/>
    </xf>
    <xf numFmtId="164" fontId="8" fillId="6" borderId="6" xfId="0" applyNumberFormat="1" applyFont="1" applyFill="1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 wrapText="1"/>
    </xf>
    <xf numFmtId="14" fontId="0" fillId="6" borderId="6" xfId="0" applyNumberForma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164" fontId="6" fillId="6" borderId="6" xfId="0" applyNumberFormat="1" applyFont="1" applyFill="1" applyBorder="1" applyAlignment="1">
      <alignment horizontal="center" vertical="center" wrapText="1"/>
    </xf>
    <xf numFmtId="164" fontId="7" fillId="6" borderId="6" xfId="0" applyNumberFormat="1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0" fillId="6" borderId="6" xfId="0" applyFont="1" applyFill="1" applyBorder="1" applyAlignment="1">
      <alignment horizontal="center" vertical="center" wrapText="1"/>
    </xf>
    <xf numFmtId="164" fontId="0" fillId="6" borderId="6" xfId="0" applyNumberFormat="1" applyFont="1" applyFill="1" applyBorder="1" applyAlignment="1">
      <alignment horizontal="center" vertical="center" wrapText="1"/>
    </xf>
    <xf numFmtId="164" fontId="9" fillId="6" borderId="6" xfId="0" applyNumberFormat="1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164" fontId="0" fillId="7" borderId="6" xfId="0" applyNumberFormat="1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14" fontId="0" fillId="7" borderId="6" xfId="0" applyNumberFormat="1" applyFill="1" applyBorder="1" applyAlignment="1">
      <alignment horizontal="center" vertical="center" wrapText="1"/>
    </xf>
    <xf numFmtId="0" fontId="0" fillId="7" borderId="6" xfId="0" applyFont="1" applyFill="1" applyBorder="1" applyAlignment="1">
      <alignment horizontal="center" vertical="center" wrapText="1"/>
    </xf>
    <xf numFmtId="164" fontId="0" fillId="7" borderId="6" xfId="0" applyNumberFormat="1" applyFont="1" applyFill="1" applyBorder="1" applyAlignment="1">
      <alignment horizontal="center" vertical="center" wrapText="1"/>
    </xf>
    <xf numFmtId="0" fontId="15" fillId="7" borderId="10" xfId="2" applyFont="1" applyFill="1" applyAlignment="1">
      <alignment horizontal="center" vertical="center" wrapText="1"/>
    </xf>
    <xf numFmtId="164" fontId="15" fillId="7" borderId="10" xfId="2" applyNumberFormat="1" applyFont="1" applyFill="1" applyAlignment="1">
      <alignment horizontal="center" vertical="center" wrapText="1"/>
    </xf>
    <xf numFmtId="0" fontId="0" fillId="6" borderId="6" xfId="0" applyFont="1" applyFill="1" applyBorder="1" applyAlignment="1">
      <alignment horizontal="center" vertical="center"/>
    </xf>
    <xf numFmtId="0" fontId="0" fillId="5" borderId="6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0" borderId="11" xfId="0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13" fillId="0" borderId="0" xfId="1" applyFont="1" applyBorder="1"/>
    <xf numFmtId="0" fontId="1" fillId="0" borderId="12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7" borderId="10" xfId="2" applyFont="1" applyFill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/>
    </xf>
    <xf numFmtId="0" fontId="6" fillId="0" borderId="0" xfId="0" applyFont="1"/>
    <xf numFmtId="0" fontId="11" fillId="0" borderId="1" xfId="0" applyFont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14" fontId="7" fillId="6" borderId="6" xfId="0" applyNumberFormat="1" applyFont="1" applyFill="1" applyBorder="1" applyAlignment="1">
      <alignment horizontal="center" vertical="center" wrapText="1"/>
    </xf>
    <xf numFmtId="14" fontId="7" fillId="5" borderId="6" xfId="0" applyNumberFormat="1" applyFont="1" applyFill="1" applyBorder="1" applyAlignment="1">
      <alignment horizontal="center" vertical="center" wrapText="1"/>
    </xf>
    <xf numFmtId="164" fontId="10" fillId="0" borderId="6" xfId="0" applyNumberFormat="1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vertical="center"/>
    </xf>
    <xf numFmtId="14" fontId="6" fillId="6" borderId="6" xfId="0" applyNumberFormat="1" applyFont="1" applyFill="1" applyBorder="1" applyAlignment="1">
      <alignment horizontal="center" vertical="center" wrapText="1"/>
    </xf>
    <xf numFmtId="14" fontId="6" fillId="5" borderId="6" xfId="0" applyNumberFormat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14" fontId="6" fillId="7" borderId="6" xfId="0" applyNumberFormat="1" applyFont="1" applyFill="1" applyBorder="1" applyAlignment="1">
      <alignment horizontal="center" vertical="center" wrapText="1"/>
    </xf>
    <xf numFmtId="164" fontId="6" fillId="3" borderId="6" xfId="0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0" fontId="6" fillId="3" borderId="10" xfId="2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164" fontId="11" fillId="4" borderId="10" xfId="2" applyNumberFormat="1" applyFont="1" applyAlignment="1">
      <alignment horizontal="center" vertical="center" wrapText="1"/>
    </xf>
    <xf numFmtId="0" fontId="0" fillId="0" borderId="0" xfId="2" applyFont="1" applyFill="1" applyBorder="1" applyAlignment="1">
      <alignment horizontal="center" vertical="center" wrapText="1"/>
    </xf>
    <xf numFmtId="164" fontId="15" fillId="0" borderId="0" xfId="2" applyNumberFormat="1" applyFont="1" applyFill="1" applyBorder="1" applyAlignment="1">
      <alignment horizontal="center" vertical="center" wrapText="1"/>
    </xf>
    <xf numFmtId="0" fontId="15" fillId="0" borderId="0" xfId="2" applyFont="1" applyFill="1" applyBorder="1" applyAlignment="1">
      <alignment horizontal="center" vertical="center" wrapText="1"/>
    </xf>
    <xf numFmtId="0" fontId="14" fillId="4" borderId="14" xfId="2" applyFont="1" applyBorder="1" applyAlignment="1">
      <alignment horizontal="center" vertical="center" wrapText="1"/>
    </xf>
    <xf numFmtId="0" fontId="11" fillId="4" borderId="14" xfId="2" applyFont="1" applyBorder="1" applyAlignment="1">
      <alignment horizontal="center" vertical="center" wrapText="1"/>
    </xf>
    <xf numFmtId="0" fontId="0" fillId="0" borderId="0" xfId="0" applyFill="1"/>
    <xf numFmtId="14" fontId="15" fillId="7" borderId="10" xfId="2" applyNumberFormat="1" applyFont="1" applyFill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/>
    </xf>
    <xf numFmtId="164" fontId="0" fillId="0" borderId="0" xfId="0" applyNumberFormat="1"/>
    <xf numFmtId="0" fontId="0" fillId="7" borderId="16" xfId="2" applyFont="1" applyFill="1" applyBorder="1" applyAlignment="1">
      <alignment horizontal="center" vertical="center" wrapText="1"/>
    </xf>
    <xf numFmtId="0" fontId="15" fillId="7" borderId="16" xfId="2" applyFont="1" applyFill="1" applyBorder="1" applyAlignment="1">
      <alignment horizontal="center" vertical="center" wrapText="1"/>
    </xf>
    <xf numFmtId="164" fontId="15" fillId="7" borderId="16" xfId="2" applyNumberFormat="1" applyFont="1" applyFill="1" applyBorder="1" applyAlignment="1">
      <alignment horizontal="center" vertical="center" wrapText="1"/>
    </xf>
    <xf numFmtId="0" fontId="0" fillId="7" borderId="13" xfId="0" applyFont="1" applyFill="1" applyBorder="1" applyAlignment="1">
      <alignment horizontal="center" vertical="center" wrapText="1"/>
    </xf>
    <xf numFmtId="164" fontId="0" fillId="7" borderId="13" xfId="0" applyNumberFormat="1" applyFont="1" applyFill="1" applyBorder="1" applyAlignment="1">
      <alignment horizontal="center" vertical="center" wrapText="1"/>
    </xf>
    <xf numFmtId="0" fontId="15" fillId="0" borderId="6" xfId="0" applyFont="1" applyBorder="1"/>
    <xf numFmtId="0" fontId="15" fillId="3" borderId="6" xfId="0" applyFont="1" applyFill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6" xfId="0" applyBorder="1"/>
    <xf numFmtId="0" fontId="1" fillId="2" borderId="6" xfId="0" applyFont="1" applyFill="1" applyBorder="1" applyAlignment="1">
      <alignment vertical="center"/>
    </xf>
    <xf numFmtId="0" fontId="15" fillId="2" borderId="6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/>
    </xf>
    <xf numFmtId="164" fontId="15" fillId="2" borderId="6" xfId="0" applyNumberFormat="1" applyFont="1" applyFill="1" applyBorder="1" applyAlignment="1">
      <alignment horizontal="center" vertical="center"/>
    </xf>
    <xf numFmtId="0" fontId="0" fillId="7" borderId="6" xfId="2" applyFont="1" applyFill="1" applyBorder="1" applyAlignment="1">
      <alignment horizontal="center" vertical="center" wrapText="1"/>
    </xf>
    <xf numFmtId="0" fontId="15" fillId="7" borderId="6" xfId="2" applyFont="1" applyFill="1" applyBorder="1" applyAlignment="1">
      <alignment horizontal="center" vertical="center" wrapText="1"/>
    </xf>
    <xf numFmtId="164" fontId="15" fillId="7" borderId="6" xfId="2" applyNumberFormat="1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left" vertical="top"/>
    </xf>
    <xf numFmtId="164" fontId="6" fillId="0" borderId="0" xfId="0" applyNumberFormat="1" applyFont="1"/>
    <xf numFmtId="0" fontId="3" fillId="6" borderId="11" xfId="0" applyFont="1" applyFill="1" applyBorder="1" applyAlignment="1">
      <alignment horizontal="center" vertical="center" wrapText="1"/>
    </xf>
    <xf numFmtId="0" fontId="0" fillId="6" borderId="10" xfId="2" applyFont="1" applyFill="1" applyAlignment="1">
      <alignment horizontal="center" vertical="center" wrapText="1"/>
    </xf>
    <xf numFmtId="164" fontId="15" fillId="6" borderId="10" xfId="2" applyNumberFormat="1" applyFont="1" applyFill="1" applyAlignment="1">
      <alignment horizontal="center" vertical="center" wrapText="1"/>
    </xf>
    <xf numFmtId="0" fontId="15" fillId="6" borderId="10" xfId="2" applyFont="1" applyFill="1" applyAlignment="1">
      <alignment horizontal="center" vertical="center" wrapText="1"/>
    </xf>
    <xf numFmtId="14" fontId="15" fillId="6" borderId="10" xfId="2" applyNumberFormat="1" applyFont="1" applyFill="1" applyAlignment="1">
      <alignment horizontal="center" vertical="center" wrapText="1"/>
    </xf>
    <xf numFmtId="164" fontId="15" fillId="0" borderId="6" xfId="0" applyNumberFormat="1" applyFont="1" applyBorder="1" applyAlignment="1">
      <alignment horizontal="center" vertical="center"/>
    </xf>
    <xf numFmtId="16" fontId="0" fillId="0" borderId="0" xfId="0" applyNumberFormat="1"/>
    <xf numFmtId="0" fontId="18" fillId="0" borderId="0" xfId="0" applyFont="1"/>
    <xf numFmtId="4" fontId="3" fillId="5" borderId="6" xfId="0" applyNumberFormat="1" applyFont="1" applyFill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4" fontId="0" fillId="2" borderId="5" xfId="0" applyNumberFormat="1" applyFill="1" applyBorder="1" applyAlignment="1">
      <alignment horizontal="center" vertical="center" wrapText="1"/>
    </xf>
    <xf numFmtId="4" fontId="0" fillId="2" borderId="5" xfId="0" applyNumberFormat="1" applyFill="1" applyBorder="1" applyAlignment="1">
      <alignment vertical="center"/>
    </xf>
    <xf numFmtId="4" fontId="0" fillId="5" borderId="6" xfId="0" applyNumberFormat="1" applyFill="1" applyBorder="1" applyAlignment="1">
      <alignment horizontal="center" vertical="center" wrapText="1"/>
    </xf>
    <xf numFmtId="4" fontId="0" fillId="0" borderId="8" xfId="0" applyNumberFormat="1" applyBorder="1" applyAlignment="1">
      <alignment horizontal="center" vertical="center" wrapText="1"/>
    </xf>
    <xf numFmtId="4" fontId="0" fillId="2" borderId="4" xfId="0" applyNumberFormat="1" applyFill="1" applyBorder="1" applyAlignment="1">
      <alignment horizontal="center" vertical="center" wrapText="1"/>
    </xf>
    <xf numFmtId="4" fontId="0" fillId="3" borderId="6" xfId="0" applyNumberFormat="1" applyFill="1" applyBorder="1" applyAlignment="1">
      <alignment horizontal="center" vertical="center" wrapText="1"/>
    </xf>
    <xf numFmtId="4" fontId="0" fillId="2" borderId="0" xfId="0" applyNumberFormat="1" applyFill="1" applyAlignment="1">
      <alignment horizontal="center" vertical="center" wrapText="1"/>
    </xf>
    <xf numFmtId="4" fontId="6" fillId="5" borderId="6" xfId="0" applyNumberFormat="1" applyFont="1" applyFill="1" applyBorder="1" applyAlignment="1">
      <alignment horizontal="center" vertical="center" wrapText="1"/>
    </xf>
    <xf numFmtId="4" fontId="0" fillId="7" borderId="6" xfId="0" applyNumberFormat="1" applyFill="1" applyBorder="1" applyAlignment="1">
      <alignment horizontal="center" vertical="center" wrapText="1"/>
    </xf>
    <xf numFmtId="4" fontId="0" fillId="2" borderId="0" xfId="0" applyNumberFormat="1" applyFill="1"/>
    <xf numFmtId="4" fontId="15" fillId="7" borderId="10" xfId="2" applyNumberFormat="1" applyFont="1" applyFill="1" applyAlignment="1">
      <alignment horizontal="center" vertical="center" wrapText="1"/>
    </xf>
    <xf numFmtId="4" fontId="15" fillId="2" borderId="0" xfId="0" applyNumberFormat="1" applyFont="1" applyFill="1" applyAlignment="1">
      <alignment horizontal="center" vertical="center"/>
    </xf>
    <xf numFmtId="4" fontId="15" fillId="7" borderId="16" xfId="2" applyNumberFormat="1" applyFont="1" applyFill="1" applyBorder="1" applyAlignment="1">
      <alignment horizontal="center" vertical="center" wrapText="1"/>
    </xf>
    <xf numFmtId="4" fontId="15" fillId="2" borderId="6" xfId="0" applyNumberFormat="1" applyFont="1" applyFill="1" applyBorder="1" applyAlignment="1">
      <alignment horizontal="center" vertical="center"/>
    </xf>
    <xf numFmtId="4" fontId="1" fillId="2" borderId="2" xfId="0" applyNumberFormat="1" applyFont="1" applyFill="1" applyBorder="1" applyAlignment="1">
      <alignment vertical="center"/>
    </xf>
    <xf numFmtId="0" fontId="0" fillId="6" borderId="0" xfId="0" applyFill="1"/>
    <xf numFmtId="164" fontId="17" fillId="6" borderId="10" xfId="0" applyNumberFormat="1" applyFont="1" applyFill="1" applyBorder="1"/>
    <xf numFmtId="0" fontId="0" fillId="8" borderId="10" xfId="2" applyFont="1" applyFill="1" applyAlignment="1">
      <alignment horizontal="center" vertical="center" wrapText="1"/>
    </xf>
    <xf numFmtId="164" fontId="15" fillId="8" borderId="10" xfId="2" applyNumberFormat="1" applyFont="1" applyFill="1" applyAlignment="1">
      <alignment horizontal="center" vertical="center" wrapText="1"/>
    </xf>
    <xf numFmtId="0" fontId="15" fillId="8" borderId="10" xfId="2" applyFont="1" applyFill="1" applyAlignment="1">
      <alignment horizontal="center" vertical="center" wrapText="1"/>
    </xf>
    <xf numFmtId="4" fontId="15" fillId="8" borderId="10" xfId="2" applyNumberFormat="1" applyFont="1" applyFill="1" applyAlignment="1">
      <alignment horizontal="center" vertical="center" wrapText="1"/>
    </xf>
    <xf numFmtId="14" fontId="15" fillId="8" borderId="10" xfId="2" applyNumberFormat="1" applyFont="1" applyFill="1" applyAlignment="1">
      <alignment horizontal="center" vertical="center" wrapText="1"/>
    </xf>
    <xf numFmtId="0" fontId="0" fillId="8" borderId="6" xfId="0" applyFont="1" applyFill="1" applyBorder="1" applyAlignment="1">
      <alignment horizontal="center" vertical="center" wrapText="1"/>
    </xf>
    <xf numFmtId="164" fontId="15" fillId="6" borderId="15" xfId="2" applyNumberFormat="1" applyFont="1" applyFill="1" applyBorder="1" applyAlignment="1">
      <alignment horizontal="center" vertical="center" wrapText="1"/>
    </xf>
    <xf numFmtId="4" fontId="0" fillId="0" borderId="0" xfId="0" applyNumberFormat="1"/>
    <xf numFmtId="4" fontId="19" fillId="0" borderId="0" xfId="0" applyNumberFormat="1" applyFont="1"/>
    <xf numFmtId="0" fontId="19" fillId="0" borderId="0" xfId="0" applyFont="1"/>
    <xf numFmtId="0" fontId="0" fillId="9" borderId="0" xfId="0" applyFill="1"/>
    <xf numFmtId="3" fontId="0" fillId="0" borderId="0" xfId="0" applyNumberFormat="1"/>
    <xf numFmtId="3" fontId="20" fillId="0" borderId="0" xfId="0" applyNumberFormat="1" applyFont="1"/>
    <xf numFmtId="3" fontId="19" fillId="0" borderId="0" xfId="0" applyNumberFormat="1" applyFont="1"/>
    <xf numFmtId="3" fontId="21" fillId="0" borderId="0" xfId="0" applyNumberFormat="1" applyFont="1"/>
    <xf numFmtId="0" fontId="0" fillId="6" borderId="15" xfId="2" applyFont="1" applyFill="1" applyBorder="1" applyAlignment="1">
      <alignment horizontal="center" vertical="center" wrapText="1"/>
    </xf>
    <xf numFmtId="0" fontId="15" fillId="6" borderId="15" xfId="2" applyFont="1" applyFill="1" applyBorder="1" applyAlignment="1">
      <alignment horizontal="center" vertical="center" wrapText="1"/>
    </xf>
    <xf numFmtId="14" fontId="15" fillId="6" borderId="15" xfId="2" applyNumberFormat="1" applyFont="1" applyFill="1" applyBorder="1" applyAlignment="1">
      <alignment horizontal="center" vertical="center" wrapText="1"/>
    </xf>
    <xf numFmtId="164" fontId="17" fillId="6" borderId="10" xfId="0" applyNumberFormat="1" applyFont="1" applyFill="1" applyBorder="1" applyAlignment="1">
      <alignment horizontal="right"/>
    </xf>
    <xf numFmtId="0" fontId="7" fillId="6" borderId="11" xfId="0" applyFont="1" applyFill="1" applyBorder="1" applyAlignment="1">
      <alignment horizontal="center" vertical="center" wrapText="1"/>
    </xf>
    <xf numFmtId="4" fontId="7" fillId="6" borderId="6" xfId="0" applyNumberFormat="1" applyFont="1" applyFill="1" applyBorder="1" applyAlignment="1">
      <alignment horizontal="center" vertical="center" wrapText="1"/>
    </xf>
    <xf numFmtId="164" fontId="17" fillId="6" borderId="1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</cellXfs>
  <cellStyles count="3">
    <cellStyle name="Normale" xfId="0" builtinId="0"/>
    <cellStyle name="Output" xfId="2" builtinId="21"/>
    <cellStyle name="Titolo 1" xfId="1" builtinId="16"/>
  </cellStyles>
  <dxfs count="0"/>
  <tableStyles count="0" defaultTableStyle="TableStyleMedium2" defaultPivotStyle="PivotStyleLight16"/>
  <colors>
    <mruColors>
      <color rgb="FFEBE053"/>
      <color rgb="FFFF33CC"/>
      <color rgb="FF99CCFF"/>
      <color rgb="FFFFFF99"/>
      <color rgb="FFDEF1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7"/>
  <sheetViews>
    <sheetView tabSelected="1" topLeftCell="A7" zoomScale="80" zoomScaleNormal="80" workbookViewId="0">
      <selection activeCell="N186" sqref="N186"/>
    </sheetView>
  </sheetViews>
  <sheetFormatPr defaultRowHeight="15" x14ac:dyDescent="0.25"/>
  <cols>
    <col min="1" max="1" width="22.5703125" customWidth="1"/>
    <col min="2" max="2" width="42.42578125" customWidth="1"/>
    <col min="3" max="3" width="22.5703125" customWidth="1"/>
    <col min="4" max="4" width="14.28515625" customWidth="1"/>
    <col min="5" max="5" width="13.7109375" customWidth="1"/>
    <col min="6" max="6" width="16.140625" customWidth="1"/>
    <col min="7" max="7" width="14.5703125" customWidth="1"/>
    <col min="8" max="8" width="12.42578125" bestFit="1" customWidth="1"/>
    <col min="9" max="9" width="16.28515625" customWidth="1"/>
    <col min="10" max="10" width="13.5703125" customWidth="1"/>
    <col min="11" max="11" width="13.140625" customWidth="1"/>
    <col min="12" max="12" width="17.28515625" customWidth="1"/>
    <col min="13" max="13" width="14.5703125" style="115" customWidth="1"/>
    <col min="14" max="14" width="11.28515625" customWidth="1"/>
    <col min="15" max="15" width="10.28515625" customWidth="1"/>
    <col min="16" max="16" width="4" bestFit="1" customWidth="1"/>
    <col min="17" max="18" width="31.42578125" customWidth="1"/>
    <col min="19" max="19" width="39.140625" customWidth="1"/>
    <col min="20" max="20" width="13.28515625" bestFit="1" customWidth="1"/>
    <col min="21" max="21" width="18.5703125" customWidth="1"/>
  </cols>
  <sheetData>
    <row r="1" spans="1:18" ht="26.25" x14ac:dyDescent="0.4">
      <c r="A1" s="108" t="s">
        <v>259</v>
      </c>
      <c r="B1" s="108"/>
      <c r="C1" s="108"/>
    </row>
    <row r="2" spans="1:18" ht="45" x14ac:dyDescent="0.25">
      <c r="A2" s="109" t="s">
        <v>0</v>
      </c>
      <c r="B2" s="109" t="s">
        <v>260</v>
      </c>
      <c r="C2" s="109" t="s">
        <v>261</v>
      </c>
      <c r="D2" s="1" t="s">
        <v>1</v>
      </c>
      <c r="E2" s="1" t="s">
        <v>2</v>
      </c>
      <c r="F2" s="1" t="s">
        <v>3</v>
      </c>
      <c r="G2" s="1" t="s">
        <v>106</v>
      </c>
      <c r="H2" s="1" t="s">
        <v>4</v>
      </c>
      <c r="I2" s="1" t="s">
        <v>5</v>
      </c>
      <c r="J2" s="1" t="s">
        <v>6</v>
      </c>
      <c r="K2" s="1" t="s">
        <v>7</v>
      </c>
      <c r="L2" s="1" t="s">
        <v>8</v>
      </c>
      <c r="M2" s="116" t="s">
        <v>9</v>
      </c>
      <c r="N2" s="1" t="s">
        <v>10</v>
      </c>
      <c r="O2" s="1" t="s">
        <v>11</v>
      </c>
      <c r="P2" s="1" t="s">
        <v>12</v>
      </c>
    </row>
    <row r="3" spans="1:18" ht="24" customHeight="1" x14ac:dyDescent="0.25">
      <c r="A3" s="38" t="s">
        <v>13</v>
      </c>
      <c r="B3" s="216"/>
      <c r="C3" s="216"/>
      <c r="D3" s="3"/>
      <c r="E3" s="3"/>
      <c r="F3" s="3"/>
      <c r="G3" s="3"/>
      <c r="H3" s="3"/>
      <c r="I3" s="3"/>
      <c r="J3" s="31"/>
      <c r="K3" s="31"/>
      <c r="L3" s="31"/>
      <c r="M3" s="117"/>
      <c r="N3" s="3"/>
      <c r="O3" s="3"/>
      <c r="P3" s="3"/>
    </row>
    <row r="4" spans="1:18" ht="42.75" x14ac:dyDescent="0.25">
      <c r="A4" s="69" t="s">
        <v>107</v>
      </c>
      <c r="B4" s="69" t="s">
        <v>263</v>
      </c>
      <c r="C4" s="69" t="s">
        <v>262</v>
      </c>
      <c r="D4" s="70" t="s">
        <v>14</v>
      </c>
      <c r="E4" s="70" t="s">
        <v>15</v>
      </c>
      <c r="F4" s="71">
        <v>418106.26</v>
      </c>
      <c r="G4" s="71">
        <v>200000</v>
      </c>
      <c r="H4" s="71"/>
      <c r="I4" s="69" t="s">
        <v>16</v>
      </c>
      <c r="J4" s="72"/>
      <c r="K4" s="71"/>
      <c r="L4" s="71">
        <v>200000</v>
      </c>
      <c r="M4" s="118">
        <v>43884</v>
      </c>
      <c r="N4" s="71" t="s">
        <v>17</v>
      </c>
      <c r="O4" s="92">
        <v>2</v>
      </c>
      <c r="P4" s="92" t="s">
        <v>18</v>
      </c>
      <c r="Q4" s="145"/>
      <c r="R4" s="145"/>
    </row>
    <row r="5" spans="1:18" ht="42.75" x14ac:dyDescent="0.25">
      <c r="A5" s="69" t="s">
        <v>108</v>
      </c>
      <c r="B5" s="69" t="s">
        <v>263</v>
      </c>
      <c r="C5" s="69" t="s">
        <v>264</v>
      </c>
      <c r="D5" s="70" t="s">
        <v>14</v>
      </c>
      <c r="E5" s="70" t="s">
        <v>15</v>
      </c>
      <c r="F5" s="71">
        <v>148065.96</v>
      </c>
      <c r="G5" s="71">
        <v>71169.33</v>
      </c>
      <c r="H5" s="71"/>
      <c r="I5" s="69" t="s">
        <v>16</v>
      </c>
      <c r="J5" s="71"/>
      <c r="K5" s="71">
        <v>56935.46</v>
      </c>
      <c r="L5" s="71">
        <v>14233.87</v>
      </c>
      <c r="M5" s="118">
        <v>43884</v>
      </c>
      <c r="N5" s="71" t="s">
        <v>17</v>
      </c>
      <c r="O5" s="92">
        <v>2</v>
      </c>
      <c r="P5" s="92" t="s">
        <v>18</v>
      </c>
      <c r="Q5" s="145"/>
      <c r="R5" s="145"/>
    </row>
    <row r="6" spans="1:18" ht="42.75" x14ac:dyDescent="0.25">
      <c r="A6" s="69" t="s">
        <v>109</v>
      </c>
      <c r="B6" s="69" t="s">
        <v>266</v>
      </c>
      <c r="C6" s="69" t="s">
        <v>265</v>
      </c>
      <c r="D6" s="70" t="s">
        <v>14</v>
      </c>
      <c r="E6" s="70" t="s">
        <v>15</v>
      </c>
      <c r="F6" s="71">
        <v>342149.68</v>
      </c>
      <c r="G6" s="71">
        <v>163289.84</v>
      </c>
      <c r="H6" s="71"/>
      <c r="I6" s="69" t="s">
        <v>16</v>
      </c>
      <c r="J6" s="72"/>
      <c r="K6" s="71"/>
      <c r="L6" s="71">
        <v>162026.32</v>
      </c>
      <c r="M6" s="118">
        <v>43884</v>
      </c>
      <c r="N6" s="71" t="s">
        <v>17</v>
      </c>
      <c r="O6" s="92">
        <v>2</v>
      </c>
      <c r="P6" s="92" t="s">
        <v>18</v>
      </c>
      <c r="Q6" s="145"/>
      <c r="R6" s="145"/>
    </row>
    <row r="7" spans="1:18" ht="61.5" customHeight="1" x14ac:dyDescent="0.25">
      <c r="A7" s="69" t="s">
        <v>110</v>
      </c>
      <c r="B7" s="69" t="s">
        <v>317</v>
      </c>
      <c r="C7" s="69" t="s">
        <v>267</v>
      </c>
      <c r="D7" s="70" t="s">
        <v>14</v>
      </c>
      <c r="E7" s="70" t="s">
        <v>15</v>
      </c>
      <c r="F7" s="71">
        <v>42866.25</v>
      </c>
      <c r="G7" s="71">
        <v>19289.810000000001</v>
      </c>
      <c r="H7" s="71"/>
      <c r="I7" s="69" t="s">
        <v>16</v>
      </c>
      <c r="J7" s="72"/>
      <c r="K7" s="71"/>
      <c r="L7" s="71">
        <v>18496.009999999998</v>
      </c>
      <c r="M7" s="118">
        <v>43884</v>
      </c>
      <c r="N7" s="71" t="s">
        <v>17</v>
      </c>
      <c r="O7" s="92">
        <v>2</v>
      </c>
      <c r="P7" s="92" t="s">
        <v>18</v>
      </c>
      <c r="Q7" s="145"/>
      <c r="R7" s="145"/>
    </row>
    <row r="8" spans="1:18" ht="44.25" customHeight="1" x14ac:dyDescent="0.25">
      <c r="A8" s="69" t="s">
        <v>111</v>
      </c>
      <c r="B8" s="69" t="s">
        <v>268</v>
      </c>
      <c r="C8" s="69" t="s">
        <v>262</v>
      </c>
      <c r="D8" s="70" t="s">
        <v>14</v>
      </c>
      <c r="E8" s="70" t="s">
        <v>15</v>
      </c>
      <c r="F8" s="71">
        <v>153873.14000000001</v>
      </c>
      <c r="G8" s="71">
        <v>73315.649999999994</v>
      </c>
      <c r="H8" s="71"/>
      <c r="I8" s="69" t="s">
        <v>16</v>
      </c>
      <c r="J8" s="71"/>
      <c r="K8" s="71"/>
      <c r="L8" s="71">
        <v>73268.490000000005</v>
      </c>
      <c r="M8" s="118">
        <v>43884</v>
      </c>
      <c r="N8" s="71" t="s">
        <v>17</v>
      </c>
      <c r="O8" s="92">
        <v>2</v>
      </c>
      <c r="P8" s="92" t="s">
        <v>18</v>
      </c>
      <c r="Q8" s="145"/>
      <c r="R8" s="145"/>
    </row>
    <row r="9" spans="1:18" ht="57" x14ac:dyDescent="0.25">
      <c r="A9" s="69" t="s">
        <v>112</v>
      </c>
      <c r="B9" s="69" t="s">
        <v>269</v>
      </c>
      <c r="C9" s="69" t="s">
        <v>270</v>
      </c>
      <c r="D9" s="70" t="s">
        <v>14</v>
      </c>
      <c r="E9" s="70" t="s">
        <v>15</v>
      </c>
      <c r="F9" s="71">
        <v>35129.300000000003</v>
      </c>
      <c r="G9" s="71">
        <v>16781.330000000002</v>
      </c>
      <c r="H9" s="71"/>
      <c r="I9" s="69" t="s">
        <v>16</v>
      </c>
      <c r="J9" s="71"/>
      <c r="K9" s="71"/>
      <c r="L9" s="71">
        <v>14865.37</v>
      </c>
      <c r="M9" s="118">
        <v>43884</v>
      </c>
      <c r="N9" s="71" t="s">
        <v>17</v>
      </c>
      <c r="O9" s="92">
        <v>2</v>
      </c>
      <c r="P9" s="92" t="s">
        <v>18</v>
      </c>
      <c r="Q9" s="145"/>
      <c r="R9" s="145"/>
    </row>
    <row r="10" spans="1:18" ht="44.25" customHeight="1" x14ac:dyDescent="0.25">
      <c r="A10" s="69" t="s">
        <v>113</v>
      </c>
      <c r="B10" s="69" t="s">
        <v>268</v>
      </c>
      <c r="C10" s="69" t="s">
        <v>262</v>
      </c>
      <c r="D10" s="70" t="s">
        <v>14</v>
      </c>
      <c r="E10" s="70" t="s">
        <v>15</v>
      </c>
      <c r="F10" s="71">
        <v>86906</v>
      </c>
      <c r="G10" s="71">
        <v>42612.5</v>
      </c>
      <c r="H10" s="71"/>
      <c r="I10" s="69" t="s">
        <v>16</v>
      </c>
      <c r="J10" s="71"/>
      <c r="K10" s="71"/>
      <c r="L10" s="71">
        <v>23615.119999999999</v>
      </c>
      <c r="M10" s="118">
        <v>43884</v>
      </c>
      <c r="N10" s="71" t="s">
        <v>17</v>
      </c>
      <c r="O10" s="92">
        <v>2</v>
      </c>
      <c r="P10" s="92" t="s">
        <v>18</v>
      </c>
      <c r="Q10" s="145"/>
      <c r="R10" s="145"/>
    </row>
    <row r="11" spans="1:18" ht="63" customHeight="1" x14ac:dyDescent="0.25">
      <c r="A11" s="35" t="s">
        <v>114</v>
      </c>
      <c r="B11" s="35" t="s">
        <v>266</v>
      </c>
      <c r="C11" s="35" t="s">
        <v>271</v>
      </c>
      <c r="D11" s="36" t="s">
        <v>14</v>
      </c>
      <c r="E11" s="36" t="s">
        <v>15</v>
      </c>
      <c r="F11" s="37">
        <v>179208.65</v>
      </c>
      <c r="G11" s="37">
        <v>88806.74</v>
      </c>
      <c r="H11" s="37"/>
      <c r="I11" s="35" t="s">
        <v>16</v>
      </c>
      <c r="J11" s="37"/>
      <c r="K11" s="37"/>
      <c r="L11" s="37"/>
      <c r="M11" s="119">
        <v>44066</v>
      </c>
      <c r="N11" s="94" t="s">
        <v>26</v>
      </c>
      <c r="O11" s="93">
        <v>2</v>
      </c>
      <c r="P11" s="93" t="s">
        <v>18</v>
      </c>
      <c r="Q11" s="145"/>
      <c r="R11" s="145"/>
    </row>
    <row r="12" spans="1:18" ht="42.75" x14ac:dyDescent="0.25">
      <c r="A12" s="69" t="s">
        <v>115</v>
      </c>
      <c r="B12" s="69" t="s">
        <v>263</v>
      </c>
      <c r="C12" s="69" t="s">
        <v>272</v>
      </c>
      <c r="D12" s="70" t="s">
        <v>14</v>
      </c>
      <c r="E12" s="70" t="s">
        <v>15</v>
      </c>
      <c r="F12" s="71">
        <v>25936.93</v>
      </c>
      <c r="G12" s="71">
        <v>12501.27</v>
      </c>
      <c r="H12" s="71"/>
      <c r="I12" s="69" t="s">
        <v>16</v>
      </c>
      <c r="J12" s="72"/>
      <c r="K12" s="71">
        <v>4503.6899999999996</v>
      </c>
      <c r="L12" s="71">
        <v>7474.75</v>
      </c>
      <c r="M12" s="118">
        <v>43884</v>
      </c>
      <c r="N12" s="71" t="s">
        <v>17</v>
      </c>
      <c r="O12" s="92">
        <v>2</v>
      </c>
      <c r="P12" s="92" t="s">
        <v>18</v>
      </c>
      <c r="Q12" s="145"/>
      <c r="R12" s="145"/>
    </row>
    <row r="13" spans="1:18" ht="45" customHeight="1" x14ac:dyDescent="0.25">
      <c r="A13" s="69" t="s">
        <v>116</v>
      </c>
      <c r="B13" s="69" t="s">
        <v>273</v>
      </c>
      <c r="C13" s="69" t="s">
        <v>274</v>
      </c>
      <c r="D13" s="70" t="s">
        <v>14</v>
      </c>
      <c r="E13" s="70" t="s">
        <v>15</v>
      </c>
      <c r="F13" s="71">
        <v>68244.539999999994</v>
      </c>
      <c r="G13" s="71">
        <v>34122.269999999997</v>
      </c>
      <c r="H13" s="71"/>
      <c r="I13" s="69" t="s">
        <v>16</v>
      </c>
      <c r="J13" s="71"/>
      <c r="K13" s="71"/>
      <c r="L13" s="71">
        <v>34122.269999999997</v>
      </c>
      <c r="M13" s="118">
        <v>43884</v>
      </c>
      <c r="N13" s="71" t="s">
        <v>17</v>
      </c>
      <c r="O13" s="92">
        <v>2</v>
      </c>
      <c r="P13" s="92" t="s">
        <v>18</v>
      </c>
      <c r="Q13" s="145"/>
      <c r="R13" s="145"/>
    </row>
    <row r="14" spans="1:18" ht="71.25" customHeight="1" x14ac:dyDescent="0.25">
      <c r="A14" s="69" t="s">
        <v>117</v>
      </c>
      <c r="B14" s="69" t="s">
        <v>275</v>
      </c>
      <c r="C14" s="69" t="s">
        <v>262</v>
      </c>
      <c r="D14" s="70" t="s">
        <v>14</v>
      </c>
      <c r="E14" s="70" t="s">
        <v>15</v>
      </c>
      <c r="F14" s="71">
        <v>62703</v>
      </c>
      <c r="G14" s="71">
        <v>28848.85</v>
      </c>
      <c r="H14" s="71"/>
      <c r="I14" s="69" t="s">
        <v>16</v>
      </c>
      <c r="J14" s="71"/>
      <c r="K14" s="71"/>
      <c r="L14" s="71">
        <v>27933.75</v>
      </c>
      <c r="M14" s="118">
        <v>43884</v>
      </c>
      <c r="N14" s="71" t="s">
        <v>17</v>
      </c>
      <c r="O14" s="92">
        <v>2</v>
      </c>
      <c r="P14" s="92" t="s">
        <v>18</v>
      </c>
      <c r="Q14" s="145"/>
      <c r="R14" s="145"/>
    </row>
    <row r="15" spans="1:18" ht="42.75" x14ac:dyDescent="0.25">
      <c r="A15" s="69" t="s">
        <v>118</v>
      </c>
      <c r="B15" s="69" t="s">
        <v>276</v>
      </c>
      <c r="C15" s="69" t="s">
        <v>277</v>
      </c>
      <c r="D15" s="70" t="s">
        <v>14</v>
      </c>
      <c r="E15" s="70" t="s">
        <v>15</v>
      </c>
      <c r="F15" s="71">
        <v>76313.38</v>
      </c>
      <c r="G15" s="71">
        <v>36369.69</v>
      </c>
      <c r="H15" s="71"/>
      <c r="I15" s="69" t="s">
        <v>16</v>
      </c>
      <c r="J15" s="71"/>
      <c r="K15" s="71"/>
      <c r="L15" s="71">
        <v>36369.69</v>
      </c>
      <c r="M15" s="118">
        <v>43884</v>
      </c>
      <c r="N15" s="71" t="s">
        <v>17</v>
      </c>
      <c r="O15" s="92">
        <v>2</v>
      </c>
      <c r="P15" s="92" t="s">
        <v>18</v>
      </c>
      <c r="Q15" s="145"/>
      <c r="R15" s="145"/>
    </row>
    <row r="16" spans="1:18" ht="57" x14ac:dyDescent="0.25">
      <c r="A16" s="35" t="s">
        <v>119</v>
      </c>
      <c r="B16" s="35" t="s">
        <v>279</v>
      </c>
      <c r="C16" s="35" t="s">
        <v>278</v>
      </c>
      <c r="D16" s="36" t="s">
        <v>14</v>
      </c>
      <c r="E16" s="36" t="s">
        <v>15</v>
      </c>
      <c r="F16" s="37">
        <v>24854.07</v>
      </c>
      <c r="G16" s="37">
        <v>12012.04</v>
      </c>
      <c r="H16" s="37"/>
      <c r="I16" s="35" t="s">
        <v>16</v>
      </c>
      <c r="J16" s="37"/>
      <c r="K16" s="37"/>
      <c r="L16" s="174"/>
      <c r="M16" s="119">
        <v>43884</v>
      </c>
      <c r="N16" s="94" t="s">
        <v>26</v>
      </c>
      <c r="O16" s="93">
        <v>7</v>
      </c>
      <c r="P16" s="93" t="s">
        <v>18</v>
      </c>
      <c r="Q16" s="145"/>
      <c r="R16" s="145"/>
    </row>
    <row r="17" spans="1:18" ht="69.75" customHeight="1" x14ac:dyDescent="0.25">
      <c r="A17" s="69" t="s">
        <v>120</v>
      </c>
      <c r="B17" s="69" t="s">
        <v>280</v>
      </c>
      <c r="C17" s="69" t="s">
        <v>270</v>
      </c>
      <c r="D17" s="70" t="s">
        <v>14</v>
      </c>
      <c r="E17" s="70" t="s">
        <v>15</v>
      </c>
      <c r="F17" s="71">
        <v>17877.8</v>
      </c>
      <c r="G17" s="71">
        <v>8045.01</v>
      </c>
      <c r="H17" s="71"/>
      <c r="I17" s="69" t="s">
        <v>16</v>
      </c>
      <c r="J17" s="72"/>
      <c r="K17" s="71"/>
      <c r="L17" s="71">
        <v>7658.01</v>
      </c>
      <c r="M17" s="118">
        <v>43884</v>
      </c>
      <c r="N17" s="71" t="s">
        <v>17</v>
      </c>
      <c r="O17" s="92">
        <v>2</v>
      </c>
      <c r="P17" s="92" t="s">
        <v>18</v>
      </c>
      <c r="Q17" s="145"/>
      <c r="R17" s="145"/>
    </row>
    <row r="18" spans="1:18" ht="27.75" customHeight="1" x14ac:dyDescent="0.25">
      <c r="A18" s="69" t="s">
        <v>121</v>
      </c>
      <c r="B18" s="69" t="s">
        <v>280</v>
      </c>
      <c r="C18" s="69" t="s">
        <v>270</v>
      </c>
      <c r="D18" s="70" t="s">
        <v>14</v>
      </c>
      <c r="E18" s="70" t="s">
        <v>15</v>
      </c>
      <c r="F18" s="71">
        <v>38000</v>
      </c>
      <c r="G18" s="71">
        <v>17100</v>
      </c>
      <c r="H18" s="71"/>
      <c r="I18" s="69" t="s">
        <v>16</v>
      </c>
      <c r="J18" s="72"/>
      <c r="K18" s="71"/>
      <c r="L18" s="71">
        <v>17100</v>
      </c>
      <c r="M18" s="118">
        <v>43884</v>
      </c>
      <c r="N18" s="71" t="s">
        <v>17</v>
      </c>
      <c r="O18" s="92">
        <v>2</v>
      </c>
      <c r="P18" s="92" t="s">
        <v>18</v>
      </c>
      <c r="Q18" s="145"/>
      <c r="R18" s="145"/>
    </row>
    <row r="19" spans="1:18" ht="71.25" x14ac:dyDescent="0.25">
      <c r="A19" s="69" t="s">
        <v>122</v>
      </c>
      <c r="B19" s="69" t="s">
        <v>281</v>
      </c>
      <c r="C19" s="69" t="s">
        <v>282</v>
      </c>
      <c r="D19" s="70" t="s">
        <v>14</v>
      </c>
      <c r="E19" s="70" t="s">
        <v>15</v>
      </c>
      <c r="F19" s="71">
        <v>20368.09</v>
      </c>
      <c r="G19" s="71">
        <v>9165.64</v>
      </c>
      <c r="H19" s="71"/>
      <c r="I19" s="69" t="s">
        <v>16</v>
      </c>
      <c r="J19" s="72"/>
      <c r="K19" s="71"/>
      <c r="L19" s="71">
        <v>9044.18</v>
      </c>
      <c r="M19" s="118">
        <v>43884</v>
      </c>
      <c r="N19" s="71" t="s">
        <v>17</v>
      </c>
      <c r="O19" s="92">
        <v>2</v>
      </c>
      <c r="P19" s="92" t="s">
        <v>18</v>
      </c>
      <c r="Q19" s="145"/>
      <c r="R19" s="145"/>
    </row>
    <row r="20" spans="1:18" ht="40.5" customHeight="1" x14ac:dyDescent="0.25">
      <c r="A20" s="69" t="s">
        <v>123</v>
      </c>
      <c r="B20" s="69" t="s">
        <v>279</v>
      </c>
      <c r="C20" s="69" t="s">
        <v>283</v>
      </c>
      <c r="D20" s="70" t="s">
        <v>14</v>
      </c>
      <c r="E20" s="70" t="s">
        <v>15</v>
      </c>
      <c r="F20" s="71">
        <v>86527.5</v>
      </c>
      <c r="G20" s="71">
        <v>39798.75</v>
      </c>
      <c r="H20" s="71"/>
      <c r="I20" s="69" t="s">
        <v>16</v>
      </c>
      <c r="J20" s="72"/>
      <c r="K20" s="71"/>
      <c r="L20" s="71">
        <v>37200.239999999998</v>
      </c>
      <c r="M20" s="118">
        <v>43884</v>
      </c>
      <c r="N20" s="71" t="s">
        <v>17</v>
      </c>
      <c r="O20" s="92">
        <v>2</v>
      </c>
      <c r="P20" s="92" t="s">
        <v>18</v>
      </c>
      <c r="Q20" s="145"/>
      <c r="R20" s="145"/>
    </row>
    <row r="21" spans="1:18" x14ac:dyDescent="0.25">
      <c r="A21" s="5"/>
      <c r="B21" s="5"/>
      <c r="C21" s="5"/>
      <c r="D21" s="5"/>
      <c r="E21" s="6" t="s">
        <v>21</v>
      </c>
      <c r="F21" s="7">
        <f>SUM(F4:F20)</f>
        <v>1827130.55</v>
      </c>
      <c r="G21" s="7">
        <f>SUM(G4:G20)</f>
        <v>873228.72000000009</v>
      </c>
      <c r="H21" s="7"/>
      <c r="I21" s="7"/>
      <c r="J21" s="7">
        <f>SUM(J4,J20)</f>
        <v>0</v>
      </c>
      <c r="K21" s="7">
        <f xml:space="preserve"> SUM(K4:K20)</f>
        <v>61439.15</v>
      </c>
      <c r="L21" s="12">
        <f xml:space="preserve"> SUM(L4:L20)</f>
        <v>683408.07</v>
      </c>
      <c r="M21" s="120"/>
      <c r="N21" s="7"/>
      <c r="O21" s="110"/>
      <c r="P21" s="110"/>
      <c r="Q21" s="145"/>
      <c r="R21" s="145"/>
    </row>
    <row r="22" spans="1:18" ht="24" customHeight="1" x14ac:dyDescent="0.25">
      <c r="A22" s="39" t="s">
        <v>22</v>
      </c>
      <c r="B22" s="39"/>
      <c r="C22" s="39"/>
      <c r="D22" s="9"/>
      <c r="E22" s="9"/>
      <c r="F22" s="10"/>
      <c r="G22" s="10"/>
      <c r="H22" s="10"/>
      <c r="I22" s="9"/>
      <c r="J22" s="10"/>
      <c r="K22" s="10"/>
      <c r="L22" s="176"/>
      <c r="M22" s="121"/>
      <c r="N22" s="9"/>
      <c r="O22" s="32"/>
      <c r="P22" s="32"/>
      <c r="Q22" s="145"/>
      <c r="R22" s="145"/>
    </row>
    <row r="23" spans="1:18" ht="40.5" customHeight="1" x14ac:dyDescent="0.25">
      <c r="A23" s="69" t="s">
        <v>134</v>
      </c>
      <c r="B23" s="69" t="s">
        <v>284</v>
      </c>
      <c r="C23" s="69" t="s">
        <v>285</v>
      </c>
      <c r="D23" s="70" t="s">
        <v>23</v>
      </c>
      <c r="E23" s="70" t="s">
        <v>15</v>
      </c>
      <c r="F23" s="71">
        <v>62799.63</v>
      </c>
      <c r="G23" s="71">
        <v>22662.14</v>
      </c>
      <c r="H23" s="71"/>
      <c r="I23" s="69" t="s">
        <v>24</v>
      </c>
      <c r="J23" s="72"/>
      <c r="K23" s="71"/>
      <c r="L23" s="71">
        <v>21941.14</v>
      </c>
      <c r="M23" s="118">
        <v>43877</v>
      </c>
      <c r="N23" s="71" t="s">
        <v>17</v>
      </c>
      <c r="O23" s="92">
        <v>2</v>
      </c>
      <c r="P23" s="92" t="s">
        <v>37</v>
      </c>
      <c r="Q23" s="145"/>
      <c r="R23" s="145"/>
    </row>
    <row r="24" spans="1:18" ht="42.75" x14ac:dyDescent="0.25">
      <c r="A24" s="69" t="s">
        <v>135</v>
      </c>
      <c r="B24" s="69" t="s">
        <v>286</v>
      </c>
      <c r="C24" s="69" t="s">
        <v>285</v>
      </c>
      <c r="D24" s="70" t="s">
        <v>23</v>
      </c>
      <c r="E24" s="70" t="s">
        <v>15</v>
      </c>
      <c r="F24" s="71">
        <v>29646.880000000001</v>
      </c>
      <c r="G24" s="71">
        <v>13341.1</v>
      </c>
      <c r="H24" s="71"/>
      <c r="I24" s="69" t="s">
        <v>24</v>
      </c>
      <c r="J24" s="71"/>
      <c r="K24" s="71"/>
      <c r="L24" s="71">
        <v>7044.44</v>
      </c>
      <c r="M24" s="118">
        <v>43877</v>
      </c>
      <c r="N24" s="71" t="s">
        <v>17</v>
      </c>
      <c r="O24" s="92">
        <v>2</v>
      </c>
      <c r="P24" s="92" t="s">
        <v>37</v>
      </c>
      <c r="Q24" s="145"/>
      <c r="R24" s="145"/>
    </row>
    <row r="25" spans="1:18" ht="42.75" x14ac:dyDescent="0.25">
      <c r="A25" s="35" t="s">
        <v>136</v>
      </c>
      <c r="B25" s="35" t="s">
        <v>287</v>
      </c>
      <c r="C25" s="35" t="s">
        <v>285</v>
      </c>
      <c r="D25" s="36" t="s">
        <v>23</v>
      </c>
      <c r="E25" s="36" t="s">
        <v>15</v>
      </c>
      <c r="F25" s="37">
        <v>52400.25</v>
      </c>
      <c r="G25" s="37">
        <v>23580.11</v>
      </c>
      <c r="H25" s="37"/>
      <c r="I25" s="35" t="s">
        <v>24</v>
      </c>
      <c r="J25" s="37"/>
      <c r="K25" s="37"/>
      <c r="L25" s="174"/>
      <c r="M25" s="119"/>
      <c r="N25" s="94" t="s">
        <v>26</v>
      </c>
      <c r="O25" s="93">
        <v>2</v>
      </c>
      <c r="P25" s="93" t="s">
        <v>25</v>
      </c>
      <c r="Q25" s="145"/>
      <c r="R25" s="145"/>
    </row>
    <row r="26" spans="1:18" ht="40.5" customHeight="1" x14ac:dyDescent="0.25">
      <c r="A26" s="69" t="s">
        <v>137</v>
      </c>
      <c r="B26" s="69" t="s">
        <v>288</v>
      </c>
      <c r="C26" s="69" t="s">
        <v>285</v>
      </c>
      <c r="D26" s="70" t="s">
        <v>23</v>
      </c>
      <c r="E26" s="70" t="s">
        <v>15</v>
      </c>
      <c r="F26" s="71">
        <v>64465.56</v>
      </c>
      <c r="G26" s="71">
        <v>29999.99</v>
      </c>
      <c r="H26" s="71"/>
      <c r="I26" s="69" t="s">
        <v>24</v>
      </c>
      <c r="J26" s="72"/>
      <c r="K26" s="71"/>
      <c r="L26" s="71">
        <v>29999.99</v>
      </c>
      <c r="M26" s="118">
        <v>43877</v>
      </c>
      <c r="N26" s="71" t="s">
        <v>17</v>
      </c>
      <c r="O26" s="92">
        <v>2</v>
      </c>
      <c r="P26" s="92" t="s">
        <v>37</v>
      </c>
      <c r="Q26" s="145"/>
      <c r="R26" s="145"/>
    </row>
    <row r="27" spans="1:18" x14ac:dyDescent="0.25">
      <c r="A27" s="2"/>
      <c r="B27" s="2"/>
      <c r="C27" s="2"/>
      <c r="D27" s="2"/>
      <c r="E27" s="11" t="s">
        <v>21</v>
      </c>
      <c r="F27" s="12">
        <f>SUM(F23:F26)</f>
        <v>209312.32</v>
      </c>
      <c r="G27" s="12">
        <f>SUM(G23:G26)</f>
        <v>89583.34</v>
      </c>
      <c r="H27" s="12"/>
      <c r="I27" s="12"/>
      <c r="J27" s="12">
        <f>SUM(J23:J26)</f>
        <v>0</v>
      </c>
      <c r="K27" s="12">
        <f>SUM(K23:K26)</f>
        <v>0</v>
      </c>
      <c r="L27" s="12">
        <f>SUM(L23:L26)</f>
        <v>58985.57</v>
      </c>
      <c r="M27" s="122"/>
      <c r="N27" s="2"/>
      <c r="O27" s="112"/>
      <c r="P27" s="112"/>
      <c r="Q27" s="145"/>
      <c r="R27" s="145"/>
    </row>
    <row r="28" spans="1:18" ht="24" customHeight="1" x14ac:dyDescent="0.25">
      <c r="A28" s="39" t="s">
        <v>27</v>
      </c>
      <c r="B28" s="39"/>
      <c r="C28" s="39"/>
      <c r="D28" s="9"/>
      <c r="E28" s="9"/>
      <c r="F28" s="10"/>
      <c r="G28" s="10"/>
      <c r="H28" s="10"/>
      <c r="I28" s="9"/>
      <c r="J28" s="10"/>
      <c r="K28" s="10"/>
      <c r="L28" s="176"/>
      <c r="M28" s="121"/>
      <c r="N28" s="9"/>
      <c r="O28" s="111"/>
      <c r="P28" s="111"/>
      <c r="Q28" s="145"/>
      <c r="R28" s="145"/>
    </row>
    <row r="29" spans="1:18" ht="27" customHeight="1" x14ac:dyDescent="0.25">
      <c r="A29" s="69" t="s">
        <v>139</v>
      </c>
      <c r="B29" s="69" t="s">
        <v>290</v>
      </c>
      <c r="C29" s="69" t="s">
        <v>292</v>
      </c>
      <c r="D29" s="69" t="s">
        <v>28</v>
      </c>
      <c r="E29" s="70" t="s">
        <v>15</v>
      </c>
      <c r="F29" s="71">
        <v>63558.46</v>
      </c>
      <c r="G29" s="71">
        <v>30570.23</v>
      </c>
      <c r="H29" s="71"/>
      <c r="I29" s="69" t="s">
        <v>29</v>
      </c>
      <c r="J29" s="72"/>
      <c r="K29" s="71"/>
      <c r="L29" s="71">
        <v>29999.56</v>
      </c>
      <c r="M29" s="118">
        <v>43877</v>
      </c>
      <c r="N29" s="71" t="s">
        <v>17</v>
      </c>
      <c r="O29" s="92">
        <v>2</v>
      </c>
      <c r="P29" s="92" t="s">
        <v>37</v>
      </c>
      <c r="Q29" s="145"/>
      <c r="R29" s="145"/>
    </row>
    <row r="30" spans="1:18" ht="59.25" customHeight="1" x14ac:dyDescent="0.25">
      <c r="A30" s="69" t="s">
        <v>138</v>
      </c>
      <c r="B30" s="69" t="s">
        <v>291</v>
      </c>
      <c r="C30" s="69" t="s">
        <v>289</v>
      </c>
      <c r="D30" s="69" t="s">
        <v>28</v>
      </c>
      <c r="E30" s="70" t="s">
        <v>15</v>
      </c>
      <c r="F30" s="71">
        <v>79905</v>
      </c>
      <c r="G30" s="71">
        <v>39952.5</v>
      </c>
      <c r="H30" s="71"/>
      <c r="I30" s="69" t="s">
        <v>29</v>
      </c>
      <c r="J30" s="71"/>
      <c r="K30" s="73">
        <v>21985.97</v>
      </c>
      <c r="L30" s="71">
        <v>17966.53</v>
      </c>
      <c r="M30" s="118">
        <v>43877</v>
      </c>
      <c r="N30" s="71" t="s">
        <v>17</v>
      </c>
      <c r="O30" s="92">
        <v>2</v>
      </c>
      <c r="P30" s="92" t="s">
        <v>37</v>
      </c>
      <c r="Q30" s="145"/>
      <c r="R30" s="145"/>
    </row>
    <row r="31" spans="1:18" x14ac:dyDescent="0.25">
      <c r="A31" s="2"/>
      <c r="B31" s="2"/>
      <c r="C31" s="2"/>
      <c r="D31" s="2"/>
      <c r="E31" s="11" t="s">
        <v>21</v>
      </c>
      <c r="F31" s="12">
        <f t="shared" ref="F31" si="0">SUM(F29:F30)</f>
        <v>143463.46</v>
      </c>
      <c r="G31" s="12">
        <f t="shared" ref="G31" si="1">SUM(G29:G30)</f>
        <v>70522.73</v>
      </c>
      <c r="H31" s="12"/>
      <c r="I31" s="2"/>
      <c r="J31" s="12">
        <f>SUM(J29:J30)</f>
        <v>0</v>
      </c>
      <c r="K31" s="12">
        <f>SUM(K29:K30)</f>
        <v>21985.97</v>
      </c>
      <c r="L31" s="12">
        <f t="shared" ref="L31" si="2">SUM(L29:L30)</f>
        <v>47966.09</v>
      </c>
      <c r="M31" s="122"/>
      <c r="N31" s="2"/>
      <c r="O31" s="58"/>
      <c r="P31" s="58"/>
      <c r="Q31" s="145"/>
      <c r="R31" s="145"/>
    </row>
    <row r="32" spans="1:18" ht="24" customHeight="1" x14ac:dyDescent="0.25">
      <c r="A32" s="39" t="s">
        <v>30</v>
      </c>
      <c r="B32" s="39"/>
      <c r="C32" s="39"/>
      <c r="D32" s="9"/>
      <c r="E32" s="9"/>
      <c r="F32" s="10"/>
      <c r="G32" s="10"/>
      <c r="H32" s="10"/>
      <c r="I32" s="9"/>
      <c r="J32" s="10"/>
      <c r="K32" s="10"/>
      <c r="L32" s="176"/>
      <c r="M32" s="121"/>
      <c r="N32" s="95"/>
      <c r="O32" s="99"/>
      <c r="P32" s="99"/>
      <c r="Q32" s="145"/>
      <c r="R32" s="145"/>
    </row>
    <row r="33" spans="1:26" ht="57" x14ac:dyDescent="0.25">
      <c r="A33" s="69" t="s">
        <v>140</v>
      </c>
      <c r="B33" s="69" t="s">
        <v>294</v>
      </c>
      <c r="C33" s="69" t="s">
        <v>293</v>
      </c>
      <c r="D33" s="70" t="s">
        <v>31</v>
      </c>
      <c r="E33" s="70" t="s">
        <v>15</v>
      </c>
      <c r="F33" s="71">
        <v>28299.86</v>
      </c>
      <c r="G33" s="71">
        <v>12734.94</v>
      </c>
      <c r="H33" s="72"/>
      <c r="I33" s="69" t="s">
        <v>32</v>
      </c>
      <c r="J33" s="72"/>
      <c r="K33" s="71"/>
      <c r="L33" s="71">
        <v>9612.08</v>
      </c>
      <c r="M33" s="118">
        <v>43877</v>
      </c>
      <c r="N33" s="71" t="s">
        <v>17</v>
      </c>
      <c r="O33" s="92">
        <v>2</v>
      </c>
      <c r="P33" s="92" t="s">
        <v>25</v>
      </c>
      <c r="Q33" s="145"/>
      <c r="R33" s="145"/>
    </row>
    <row r="34" spans="1:26" ht="44.25" customHeight="1" x14ac:dyDescent="0.25">
      <c r="A34" s="69" t="s">
        <v>141</v>
      </c>
      <c r="B34" s="69" t="s">
        <v>296</v>
      </c>
      <c r="C34" s="69" t="s">
        <v>295</v>
      </c>
      <c r="D34" s="70" t="s">
        <v>31</v>
      </c>
      <c r="E34" s="70" t="s">
        <v>15</v>
      </c>
      <c r="F34" s="71">
        <v>13325.07</v>
      </c>
      <c r="G34" s="71">
        <v>6630.81</v>
      </c>
      <c r="H34" s="72"/>
      <c r="I34" s="69" t="s">
        <v>32</v>
      </c>
      <c r="J34" s="72"/>
      <c r="K34" s="71"/>
      <c r="L34" s="71">
        <v>6630.81</v>
      </c>
      <c r="M34" s="118">
        <v>43877</v>
      </c>
      <c r="N34" s="71" t="s">
        <v>17</v>
      </c>
      <c r="O34" s="92">
        <v>2</v>
      </c>
      <c r="P34" s="92" t="s">
        <v>25</v>
      </c>
      <c r="Q34" s="145"/>
      <c r="R34" s="145"/>
    </row>
    <row r="35" spans="1:26" x14ac:dyDescent="0.25">
      <c r="A35" s="4"/>
      <c r="B35" s="4"/>
      <c r="C35" s="4"/>
      <c r="D35" s="4"/>
      <c r="E35" s="11" t="s">
        <v>21</v>
      </c>
      <c r="F35" s="18">
        <f t="shared" ref="F35:G35" si="3">SUM(F33:F34)</f>
        <v>41624.93</v>
      </c>
      <c r="G35" s="18">
        <f t="shared" si="3"/>
        <v>19365.75</v>
      </c>
      <c r="H35" s="18">
        <f>SUM(H33:H34)</f>
        <v>0</v>
      </c>
      <c r="I35" s="18"/>
      <c r="J35" s="18">
        <f t="shared" ref="J35" si="4">SUM(J33:J34)</f>
        <v>0</v>
      </c>
      <c r="K35" s="18">
        <f t="shared" ref="K35" si="5">SUM(K33:K34)</f>
        <v>0</v>
      </c>
      <c r="L35" s="12">
        <f t="shared" ref="L35" si="6">SUM(L33:L34)</f>
        <v>16242.89</v>
      </c>
      <c r="M35" s="21"/>
      <c r="N35" s="4"/>
      <c r="O35" s="97"/>
      <c r="P35" s="97"/>
      <c r="Q35" s="145"/>
      <c r="R35" s="145"/>
    </row>
    <row r="36" spans="1:26" ht="24" customHeight="1" x14ac:dyDescent="0.25">
      <c r="A36" s="39" t="s">
        <v>33</v>
      </c>
      <c r="B36" s="39"/>
      <c r="C36" s="39"/>
      <c r="D36" s="19"/>
      <c r="E36" s="19"/>
      <c r="F36" s="20"/>
      <c r="G36" s="20"/>
      <c r="H36" s="20"/>
      <c r="I36" s="19"/>
      <c r="J36" s="20"/>
      <c r="K36" s="20"/>
      <c r="L36" s="177"/>
      <c r="M36" s="123"/>
      <c r="N36" s="96"/>
      <c r="O36" s="99"/>
      <c r="P36" s="99"/>
      <c r="Q36" s="145"/>
      <c r="R36" s="145"/>
    </row>
    <row r="37" spans="1:26" ht="54" customHeight="1" x14ac:dyDescent="0.25">
      <c r="A37" s="69" t="s">
        <v>142</v>
      </c>
      <c r="B37" s="69" t="s">
        <v>382</v>
      </c>
      <c r="C37" s="69" t="s">
        <v>297</v>
      </c>
      <c r="D37" s="70" t="s">
        <v>34</v>
      </c>
      <c r="E37" s="70" t="s">
        <v>35</v>
      </c>
      <c r="F37" s="72">
        <v>200000</v>
      </c>
      <c r="G37" s="72">
        <v>200000</v>
      </c>
      <c r="H37" s="72">
        <v>179725.16</v>
      </c>
      <c r="I37" s="71" t="s">
        <v>36</v>
      </c>
      <c r="J37" s="72">
        <v>89862.58</v>
      </c>
      <c r="K37" s="71"/>
      <c r="L37" s="72">
        <v>89862.58</v>
      </c>
      <c r="M37" s="118">
        <v>44561</v>
      </c>
      <c r="N37" s="166" t="s">
        <v>17</v>
      </c>
      <c r="O37" s="92">
        <v>2</v>
      </c>
      <c r="P37" s="92" t="s">
        <v>37</v>
      </c>
      <c r="Q37" s="145"/>
      <c r="R37" s="145"/>
    </row>
    <row r="38" spans="1:26" ht="114" x14ac:dyDescent="0.25">
      <c r="A38" s="69" t="s">
        <v>143</v>
      </c>
      <c r="B38" s="69" t="s">
        <v>389</v>
      </c>
      <c r="C38" s="69" t="s">
        <v>298</v>
      </c>
      <c r="D38" s="144" t="s">
        <v>34</v>
      </c>
      <c r="E38" s="70" t="s">
        <v>35</v>
      </c>
      <c r="F38" s="72">
        <v>190269</v>
      </c>
      <c r="G38" s="72">
        <v>190269</v>
      </c>
      <c r="H38" s="72">
        <v>187542.81</v>
      </c>
      <c r="I38" s="71" t="s">
        <v>36</v>
      </c>
      <c r="J38" s="72">
        <v>93771.41</v>
      </c>
      <c r="K38" s="72">
        <v>56262.84</v>
      </c>
      <c r="L38" s="71">
        <v>37331.300000000003</v>
      </c>
      <c r="M38" s="118">
        <v>44250</v>
      </c>
      <c r="N38" s="71" t="s">
        <v>17</v>
      </c>
      <c r="O38" s="92">
        <v>2</v>
      </c>
      <c r="P38" s="92" t="s">
        <v>37</v>
      </c>
      <c r="Q38" s="145"/>
      <c r="R38" s="145"/>
    </row>
    <row r="39" spans="1:26" ht="42.75" x14ac:dyDescent="0.25">
      <c r="A39" s="69" t="s">
        <v>144</v>
      </c>
      <c r="B39" s="69" t="s">
        <v>390</v>
      </c>
      <c r="C39" s="69" t="s">
        <v>299</v>
      </c>
      <c r="D39" s="70" t="s">
        <v>34</v>
      </c>
      <c r="E39" s="70" t="s">
        <v>35</v>
      </c>
      <c r="F39" s="72">
        <v>108286.5</v>
      </c>
      <c r="G39" s="72">
        <v>108286.5</v>
      </c>
      <c r="H39" s="72">
        <v>104366.38</v>
      </c>
      <c r="I39" s="71" t="s">
        <v>36</v>
      </c>
      <c r="J39" s="72"/>
      <c r="K39" s="71"/>
      <c r="L39" s="71">
        <v>104366.38</v>
      </c>
      <c r="M39" s="118" t="s">
        <v>214</v>
      </c>
      <c r="N39" s="166" t="s">
        <v>17</v>
      </c>
      <c r="O39" s="102">
        <v>2</v>
      </c>
      <c r="P39" s="102" t="s">
        <v>37</v>
      </c>
      <c r="Q39" s="145"/>
      <c r="R39" s="145"/>
      <c r="S39" s="172"/>
    </row>
    <row r="40" spans="1:26" ht="57" x14ac:dyDescent="0.25">
      <c r="A40" s="69" t="s">
        <v>145</v>
      </c>
      <c r="B40" s="69" t="s">
        <v>391</v>
      </c>
      <c r="C40" s="69" t="s">
        <v>265</v>
      </c>
      <c r="D40" s="70" t="s">
        <v>34</v>
      </c>
      <c r="E40" s="70" t="s">
        <v>35</v>
      </c>
      <c r="F40" s="72">
        <v>27886.68</v>
      </c>
      <c r="G40" s="72">
        <v>27886.68</v>
      </c>
      <c r="H40" s="72"/>
      <c r="I40" s="71" t="s">
        <v>36</v>
      </c>
      <c r="J40" s="72"/>
      <c r="K40" s="71"/>
      <c r="L40" s="71">
        <v>26849.03</v>
      </c>
      <c r="M40" s="118">
        <v>43884</v>
      </c>
      <c r="N40" s="71" t="s">
        <v>17</v>
      </c>
      <c r="O40" s="92">
        <v>2</v>
      </c>
      <c r="P40" s="92" t="s">
        <v>37</v>
      </c>
      <c r="Q40" s="145"/>
      <c r="R40" s="145"/>
    </row>
    <row r="41" spans="1:26" ht="28.5" x14ac:dyDescent="0.25">
      <c r="A41" s="69" t="s">
        <v>146</v>
      </c>
      <c r="B41" s="69" t="s">
        <v>392</v>
      </c>
      <c r="C41" s="69" t="s">
        <v>300</v>
      </c>
      <c r="D41" s="70" t="s">
        <v>34</v>
      </c>
      <c r="E41" s="70" t="s">
        <v>35</v>
      </c>
      <c r="F41" s="72">
        <v>185263.33</v>
      </c>
      <c r="G41" s="72">
        <v>185263.33</v>
      </c>
      <c r="H41" s="72">
        <v>159954.32</v>
      </c>
      <c r="I41" s="71" t="s">
        <v>36</v>
      </c>
      <c r="J41" s="73"/>
      <c r="K41" s="71"/>
      <c r="L41" s="71">
        <v>158454.07</v>
      </c>
      <c r="M41" s="118">
        <v>43884</v>
      </c>
      <c r="N41" s="71" t="s">
        <v>17</v>
      </c>
      <c r="O41" s="92">
        <v>2</v>
      </c>
      <c r="P41" s="92" t="s">
        <v>37</v>
      </c>
      <c r="Q41" s="145"/>
      <c r="R41" s="145"/>
    </row>
    <row r="42" spans="1:26" x14ac:dyDescent="0.25">
      <c r="A42" s="4"/>
      <c r="B42" s="4"/>
      <c r="C42" s="4"/>
      <c r="D42" s="8"/>
      <c r="E42" s="6" t="s">
        <v>21</v>
      </c>
      <c r="F42" s="16">
        <f t="shared" ref="F42" si="7">SUM(F37:F41)</f>
        <v>711705.51</v>
      </c>
      <c r="G42" s="16">
        <f t="shared" ref="G42" si="8">SUM(G37:G41)</f>
        <v>711705.51</v>
      </c>
      <c r="H42" s="16"/>
      <c r="I42" s="16"/>
      <c r="J42" s="16">
        <f>SUM(J37:J41)</f>
        <v>183633.99</v>
      </c>
      <c r="K42" s="16">
        <f t="shared" ref="K42:L42" si="9">SUM(K37:K41)</f>
        <v>56262.84</v>
      </c>
      <c r="L42" s="16">
        <f t="shared" si="9"/>
        <v>416863.36</v>
      </c>
      <c r="M42" s="124"/>
      <c r="N42" s="8"/>
      <c r="O42" s="97"/>
      <c r="P42" s="97"/>
      <c r="Q42" s="145"/>
      <c r="R42" s="145"/>
    </row>
    <row r="43" spans="1:26" ht="24" customHeight="1" x14ac:dyDescent="0.25">
      <c r="A43" s="39" t="s">
        <v>38</v>
      </c>
      <c r="B43" s="39"/>
      <c r="C43" s="39"/>
      <c r="D43" s="19"/>
      <c r="E43" s="19"/>
      <c r="F43" s="20"/>
      <c r="G43" s="20"/>
      <c r="H43" s="20"/>
      <c r="I43" s="19"/>
      <c r="J43" s="20"/>
      <c r="K43" s="20"/>
      <c r="L43" s="177"/>
      <c r="M43" s="123"/>
      <c r="N43" s="96"/>
      <c r="O43" s="99"/>
      <c r="P43" s="99"/>
      <c r="Q43" s="145"/>
      <c r="R43" s="145"/>
    </row>
    <row r="44" spans="1:26" ht="27.75" customHeight="1" x14ac:dyDescent="0.25">
      <c r="A44" s="69" t="s">
        <v>147</v>
      </c>
      <c r="B44" s="69" t="s">
        <v>393</v>
      </c>
      <c r="C44" s="69" t="s">
        <v>285</v>
      </c>
      <c r="D44" s="70" t="s">
        <v>39</v>
      </c>
      <c r="E44" s="70" t="s">
        <v>35</v>
      </c>
      <c r="F44" s="72">
        <v>190302.6</v>
      </c>
      <c r="G44" s="72">
        <v>190302.6</v>
      </c>
      <c r="H44" s="72">
        <v>186366.87</v>
      </c>
      <c r="I44" s="71" t="s">
        <v>40</v>
      </c>
      <c r="J44" s="72"/>
      <c r="K44" s="71"/>
      <c r="L44" s="71">
        <v>186366.87</v>
      </c>
      <c r="M44" s="118">
        <v>43884</v>
      </c>
      <c r="N44" s="71" t="s">
        <v>17</v>
      </c>
      <c r="O44" s="92">
        <v>2</v>
      </c>
      <c r="P44" s="92" t="s">
        <v>25</v>
      </c>
      <c r="Q44" s="145"/>
      <c r="R44" s="145"/>
    </row>
    <row r="45" spans="1:26" ht="42.75" x14ac:dyDescent="0.25">
      <c r="A45" s="69" t="s">
        <v>148</v>
      </c>
      <c r="B45" s="69" t="s">
        <v>394</v>
      </c>
      <c r="C45" s="69" t="s">
        <v>380</v>
      </c>
      <c r="D45" s="70" t="s">
        <v>39</v>
      </c>
      <c r="E45" s="70" t="s">
        <v>35</v>
      </c>
      <c r="F45" s="72">
        <v>196563.96</v>
      </c>
      <c r="G45" s="72">
        <v>196563.96</v>
      </c>
      <c r="H45" s="72"/>
      <c r="I45" s="71" t="s">
        <v>40</v>
      </c>
      <c r="J45" s="72"/>
      <c r="K45" s="71">
        <v>88423.82</v>
      </c>
      <c r="L45" s="71">
        <v>108140.14</v>
      </c>
      <c r="M45" s="118">
        <v>44369</v>
      </c>
      <c r="N45" s="166" t="s">
        <v>17</v>
      </c>
      <c r="O45" s="92">
        <v>2</v>
      </c>
      <c r="P45" s="92" t="s">
        <v>25</v>
      </c>
      <c r="Q45" s="145"/>
      <c r="R45" s="145"/>
    </row>
    <row r="46" spans="1:26" x14ac:dyDescent="0.25">
      <c r="A46" s="4"/>
      <c r="B46" s="4"/>
      <c r="C46" s="4"/>
      <c r="D46" s="4"/>
      <c r="E46" s="11" t="s">
        <v>21</v>
      </c>
      <c r="F46" s="18">
        <f t="shared" ref="F46" si="10">SUM(F44:F45)</f>
        <v>386866.56</v>
      </c>
      <c r="G46" s="18">
        <f t="shared" ref="G46" si="11">SUM(G44:G45)</f>
        <v>386866.56</v>
      </c>
      <c r="H46" s="18"/>
      <c r="I46" s="4"/>
      <c r="J46" s="18">
        <f>SUM(J44:J45)</f>
        <v>0</v>
      </c>
      <c r="K46" s="18">
        <f t="shared" ref="K46:L46" si="12">SUM(K44:K45)</f>
        <v>88423.82</v>
      </c>
      <c r="L46" s="18">
        <f t="shared" si="12"/>
        <v>294507.01</v>
      </c>
      <c r="N46" s="4"/>
      <c r="O46" s="97"/>
      <c r="P46" s="97"/>
      <c r="Q46" s="145"/>
      <c r="R46" s="145"/>
    </row>
    <row r="47" spans="1:26" s="40" customFormat="1" ht="24" customHeight="1" x14ac:dyDescent="0.25">
      <c r="A47" s="39" t="s">
        <v>41</v>
      </c>
      <c r="B47" s="39"/>
      <c r="C47" s="39"/>
      <c r="D47" s="41"/>
      <c r="E47" s="41"/>
      <c r="F47" s="42"/>
      <c r="G47" s="42"/>
      <c r="H47" s="42"/>
      <c r="I47" s="41"/>
      <c r="J47" s="42"/>
      <c r="K47" s="42"/>
      <c r="L47" s="178"/>
      <c r="M47" s="125"/>
      <c r="N47" s="100"/>
      <c r="O47" s="99"/>
      <c r="P47" s="99"/>
      <c r="Q47" s="145"/>
      <c r="R47" s="145"/>
      <c r="S47"/>
      <c r="T47"/>
      <c r="U47"/>
      <c r="V47"/>
      <c r="W47"/>
      <c r="X47"/>
      <c r="Y47"/>
      <c r="Z47"/>
    </row>
    <row r="48" spans="1:26" ht="42.75" x14ac:dyDescent="0.25">
      <c r="A48" s="69" t="s">
        <v>149</v>
      </c>
      <c r="B48" s="69" t="s">
        <v>395</v>
      </c>
      <c r="C48" s="69" t="s">
        <v>301</v>
      </c>
      <c r="D48" s="70" t="s">
        <v>42</v>
      </c>
      <c r="E48" s="70" t="s">
        <v>35</v>
      </c>
      <c r="F48" s="72">
        <v>50500</v>
      </c>
      <c r="G48" s="72">
        <v>50500</v>
      </c>
      <c r="H48" s="72"/>
      <c r="I48" s="71" t="s">
        <v>43</v>
      </c>
      <c r="J48" s="72"/>
      <c r="K48" s="71"/>
      <c r="L48" s="71">
        <v>49559</v>
      </c>
      <c r="M48" s="118">
        <v>43884</v>
      </c>
      <c r="N48" s="71" t="s">
        <v>17</v>
      </c>
      <c r="O48" s="102">
        <v>2</v>
      </c>
      <c r="P48" s="102" t="s">
        <v>37</v>
      </c>
      <c r="Q48" s="145"/>
      <c r="R48" s="145"/>
    </row>
    <row r="49" spans="1:19" ht="42" customHeight="1" x14ac:dyDescent="0.25">
      <c r="A49" s="69" t="s">
        <v>150</v>
      </c>
      <c r="B49" s="69" t="s">
        <v>396</v>
      </c>
      <c r="C49" s="69" t="s">
        <v>289</v>
      </c>
      <c r="D49" s="70" t="s">
        <v>42</v>
      </c>
      <c r="E49" s="70" t="s">
        <v>35</v>
      </c>
      <c r="F49" s="72">
        <v>35692.31</v>
      </c>
      <c r="G49" s="72">
        <v>35692.31</v>
      </c>
      <c r="H49" s="72"/>
      <c r="I49" s="71" t="s">
        <v>43</v>
      </c>
      <c r="J49" s="72"/>
      <c r="K49" s="71"/>
      <c r="L49" s="71">
        <v>35692.31</v>
      </c>
      <c r="M49" s="118">
        <v>44066</v>
      </c>
      <c r="N49" s="71" t="s">
        <v>17</v>
      </c>
      <c r="O49" s="102">
        <v>2</v>
      </c>
      <c r="P49" s="102" t="s">
        <v>25</v>
      </c>
      <c r="Q49" s="145"/>
      <c r="R49" s="145"/>
    </row>
    <row r="50" spans="1:19" x14ac:dyDescent="0.25">
      <c r="A50" s="8"/>
      <c r="B50" s="8"/>
      <c r="C50" s="8"/>
      <c r="D50" s="8"/>
      <c r="E50" s="6" t="s">
        <v>21</v>
      </c>
      <c r="F50" s="16">
        <f t="shared" ref="F50:G50" si="13">SUM(F48:F49)</f>
        <v>86192.31</v>
      </c>
      <c r="G50" s="16">
        <f t="shared" si="13"/>
        <v>86192.31</v>
      </c>
      <c r="H50" s="16"/>
      <c r="I50" s="8"/>
      <c r="J50" s="16">
        <f t="shared" ref="J50" si="14">SUM(J48:J49)</f>
        <v>0</v>
      </c>
      <c r="K50" s="16">
        <f t="shared" ref="K50" si="15">SUM(K48:K49)</f>
        <v>0</v>
      </c>
      <c r="L50" s="16">
        <f>L48+L49</f>
        <v>85251.31</v>
      </c>
      <c r="M50" s="124"/>
      <c r="N50" s="8"/>
      <c r="O50" s="110"/>
      <c r="P50" s="110"/>
      <c r="Q50" s="145"/>
      <c r="R50" s="145"/>
    </row>
    <row r="51" spans="1:19" ht="24" customHeight="1" x14ac:dyDescent="0.25">
      <c r="A51" s="39" t="s">
        <v>44</v>
      </c>
      <c r="B51" s="39"/>
      <c r="C51" s="39"/>
      <c r="D51" s="19"/>
      <c r="E51" s="19"/>
      <c r="F51" s="20"/>
      <c r="G51" s="20"/>
      <c r="H51" s="20"/>
      <c r="I51" s="19"/>
      <c r="J51" s="20"/>
      <c r="K51" s="20"/>
      <c r="L51" s="177"/>
      <c r="M51" s="123"/>
      <c r="N51" s="19"/>
      <c r="O51" s="111"/>
      <c r="P51" s="111"/>
      <c r="Q51" s="145"/>
      <c r="R51" s="145"/>
    </row>
    <row r="52" spans="1:19" ht="28.5" x14ac:dyDescent="0.25">
      <c r="A52" s="69" t="s">
        <v>153</v>
      </c>
      <c r="B52" s="69" t="s">
        <v>397</v>
      </c>
      <c r="C52" s="69" t="s">
        <v>302</v>
      </c>
      <c r="D52" s="70" t="s">
        <v>45</v>
      </c>
      <c r="E52" s="70" t="s">
        <v>35</v>
      </c>
      <c r="F52" s="72">
        <v>79945.61</v>
      </c>
      <c r="G52" s="72">
        <v>79945.61</v>
      </c>
      <c r="H52" s="72">
        <v>78899.520000000004</v>
      </c>
      <c r="I52" s="71" t="s">
        <v>46</v>
      </c>
      <c r="J52" s="72">
        <v>39449.760000000002</v>
      </c>
      <c r="K52" s="71"/>
      <c r="L52" s="71">
        <f>78894.93-J52</f>
        <v>39445.169999999991</v>
      </c>
      <c r="M52" s="118">
        <v>44195</v>
      </c>
      <c r="N52" s="166" t="s">
        <v>17</v>
      </c>
      <c r="O52" s="102">
        <v>2</v>
      </c>
      <c r="P52" s="102" t="s">
        <v>25</v>
      </c>
      <c r="Q52" s="145"/>
      <c r="R52" s="145"/>
    </row>
    <row r="53" spans="1:19" ht="42.75" x14ac:dyDescent="0.25">
      <c r="A53" s="69" t="s">
        <v>151</v>
      </c>
      <c r="B53" s="69" t="s">
        <v>398</v>
      </c>
      <c r="C53" s="69" t="s">
        <v>303</v>
      </c>
      <c r="D53" s="70" t="s">
        <v>45</v>
      </c>
      <c r="E53" s="70" t="s">
        <v>35</v>
      </c>
      <c r="F53" s="72">
        <v>39999.53</v>
      </c>
      <c r="G53" s="72">
        <v>39999.53</v>
      </c>
      <c r="H53" s="72"/>
      <c r="I53" s="71" t="s">
        <v>46</v>
      </c>
      <c r="J53" s="72"/>
      <c r="K53" s="71"/>
      <c r="L53" s="71">
        <v>39839.870000000003</v>
      </c>
      <c r="M53" s="118">
        <v>43884</v>
      </c>
      <c r="N53" s="71" t="s">
        <v>17</v>
      </c>
      <c r="O53" s="92">
        <v>2</v>
      </c>
      <c r="P53" s="92" t="s">
        <v>25</v>
      </c>
      <c r="Q53" s="145"/>
      <c r="R53" s="145"/>
    </row>
    <row r="54" spans="1:19" ht="28.5" x14ac:dyDescent="0.25">
      <c r="A54" s="69" t="s">
        <v>152</v>
      </c>
      <c r="B54" s="69" t="s">
        <v>399</v>
      </c>
      <c r="C54" s="69" t="s">
        <v>304</v>
      </c>
      <c r="D54" s="70" t="s">
        <v>45</v>
      </c>
      <c r="E54" s="70" t="s">
        <v>35</v>
      </c>
      <c r="F54" s="72">
        <v>78461.5</v>
      </c>
      <c r="G54" s="72">
        <v>78461.5</v>
      </c>
      <c r="H54" s="72"/>
      <c r="I54" s="71" t="s">
        <v>46</v>
      </c>
      <c r="J54" s="72"/>
      <c r="K54" s="71"/>
      <c r="L54" s="71">
        <v>78461.5</v>
      </c>
      <c r="M54" s="118">
        <v>44250</v>
      </c>
      <c r="N54" s="166" t="s">
        <v>17</v>
      </c>
      <c r="O54" s="92">
        <v>2</v>
      </c>
      <c r="P54" s="92" t="s">
        <v>25</v>
      </c>
      <c r="Q54" s="145"/>
      <c r="R54" s="145"/>
    </row>
    <row r="55" spans="1:19" x14ac:dyDescent="0.25">
      <c r="A55" s="4"/>
      <c r="B55" s="4"/>
      <c r="C55" s="4"/>
      <c r="D55" s="8"/>
      <c r="E55" s="6" t="s">
        <v>21</v>
      </c>
      <c r="F55" s="16">
        <f t="shared" ref="F55:G55" si="16">SUM(F52:F54)</f>
        <v>198406.64</v>
      </c>
      <c r="G55" s="16">
        <f t="shared" si="16"/>
        <v>198406.64</v>
      </c>
      <c r="H55" s="16"/>
      <c r="I55" s="8"/>
      <c r="J55" s="16">
        <f t="shared" ref="J55:L55" si="17">SUM(J52:J54)</f>
        <v>39449.760000000002</v>
      </c>
      <c r="K55" s="16">
        <f t="shared" si="17"/>
        <v>0</v>
      </c>
      <c r="L55" s="16">
        <f t="shared" si="17"/>
        <v>157746.53999999998</v>
      </c>
      <c r="M55" s="124"/>
      <c r="N55" s="8"/>
      <c r="O55" s="97"/>
      <c r="P55" s="97"/>
      <c r="Q55" s="145"/>
      <c r="R55" s="145"/>
    </row>
    <row r="56" spans="1:19" ht="24" customHeight="1" x14ac:dyDescent="0.25">
      <c r="A56" s="43" t="s">
        <v>47</v>
      </c>
      <c r="B56" s="43"/>
      <c r="C56" s="43"/>
      <c r="D56" s="19"/>
      <c r="E56" s="19"/>
      <c r="F56" s="20"/>
      <c r="G56" s="20"/>
      <c r="H56" s="20"/>
      <c r="I56" s="19"/>
      <c r="J56" s="20"/>
      <c r="K56" s="20"/>
      <c r="L56" s="177"/>
      <c r="M56" s="123"/>
      <c r="N56" s="96"/>
      <c r="O56" s="99"/>
      <c r="P56" s="99"/>
      <c r="Q56" s="145"/>
      <c r="R56" s="145"/>
    </row>
    <row r="57" spans="1:19" ht="57" x14ac:dyDescent="0.25">
      <c r="A57" s="69" t="s">
        <v>154</v>
      </c>
      <c r="B57" s="69" t="s">
        <v>400</v>
      </c>
      <c r="C57" s="69" t="s">
        <v>305</v>
      </c>
      <c r="D57" s="70" t="s">
        <v>48</v>
      </c>
      <c r="E57" s="70" t="s">
        <v>35</v>
      </c>
      <c r="F57" s="72">
        <v>36000</v>
      </c>
      <c r="G57" s="72">
        <v>36000</v>
      </c>
      <c r="H57" s="72"/>
      <c r="I57" s="74" t="s">
        <v>49</v>
      </c>
      <c r="J57" s="72"/>
      <c r="K57" s="72"/>
      <c r="L57" s="71">
        <v>34240</v>
      </c>
      <c r="M57" s="126">
        <v>43519</v>
      </c>
      <c r="N57" s="71" t="s">
        <v>17</v>
      </c>
      <c r="O57" s="92">
        <v>7</v>
      </c>
      <c r="P57" s="92" t="s">
        <v>50</v>
      </c>
      <c r="Q57" s="145"/>
      <c r="R57" s="145"/>
    </row>
    <row r="58" spans="1:19" ht="71.25" x14ac:dyDescent="0.25">
      <c r="A58" s="69" t="s">
        <v>155</v>
      </c>
      <c r="B58" s="69" t="s">
        <v>401</v>
      </c>
      <c r="C58" s="69" t="s">
        <v>306</v>
      </c>
      <c r="D58" s="70" t="s">
        <v>48</v>
      </c>
      <c r="E58" s="70" t="s">
        <v>35</v>
      </c>
      <c r="F58" s="72">
        <v>13167</v>
      </c>
      <c r="G58" s="72">
        <v>13167</v>
      </c>
      <c r="H58" s="72"/>
      <c r="I58" s="74" t="s">
        <v>49</v>
      </c>
      <c r="J58" s="72"/>
      <c r="K58" s="72"/>
      <c r="L58" s="71">
        <v>12794.67</v>
      </c>
      <c r="M58" s="126">
        <v>43519</v>
      </c>
      <c r="N58" s="71" t="s">
        <v>17</v>
      </c>
      <c r="O58" s="92">
        <v>7</v>
      </c>
      <c r="P58" s="92" t="s">
        <v>50</v>
      </c>
      <c r="Q58" s="145"/>
      <c r="R58" s="145"/>
    </row>
    <row r="59" spans="1:19" ht="40.5" customHeight="1" x14ac:dyDescent="0.25">
      <c r="A59" s="35" t="s">
        <v>156</v>
      </c>
      <c r="B59" s="35" t="s">
        <v>402</v>
      </c>
      <c r="C59" s="35" t="s">
        <v>262</v>
      </c>
      <c r="D59" s="36" t="s">
        <v>48</v>
      </c>
      <c r="E59" s="36" t="s">
        <v>35</v>
      </c>
      <c r="F59" s="44">
        <v>25200</v>
      </c>
      <c r="G59" s="44">
        <v>25200</v>
      </c>
      <c r="H59" s="44"/>
      <c r="I59" s="45" t="s">
        <v>49</v>
      </c>
      <c r="J59" s="44"/>
      <c r="K59" s="44"/>
      <c r="L59" s="179"/>
      <c r="M59" s="127"/>
      <c r="N59" s="94" t="s">
        <v>26</v>
      </c>
      <c r="O59" s="93">
        <v>7</v>
      </c>
      <c r="P59" s="93" t="s">
        <v>50</v>
      </c>
      <c r="Q59" s="145"/>
      <c r="R59" s="145"/>
    </row>
    <row r="60" spans="1:19" ht="58.5" customHeight="1" x14ac:dyDescent="0.25">
      <c r="A60" s="69" t="s">
        <v>157</v>
      </c>
      <c r="B60" s="69" t="s">
        <v>403</v>
      </c>
      <c r="C60" s="69" t="s">
        <v>307</v>
      </c>
      <c r="D60" s="70" t="s">
        <v>48</v>
      </c>
      <c r="E60" s="70" t="s">
        <v>35</v>
      </c>
      <c r="F60" s="72">
        <v>29986.68</v>
      </c>
      <c r="G60" s="72">
        <v>29986.68</v>
      </c>
      <c r="H60" s="72"/>
      <c r="I60" s="74" t="s">
        <v>49</v>
      </c>
      <c r="J60" s="72"/>
      <c r="K60" s="72"/>
      <c r="L60" s="71">
        <v>28407.27</v>
      </c>
      <c r="M60" s="126">
        <v>43519</v>
      </c>
      <c r="N60" s="71" t="s">
        <v>17</v>
      </c>
      <c r="O60" s="92">
        <v>7</v>
      </c>
      <c r="P60" s="92" t="s">
        <v>50</v>
      </c>
      <c r="Q60" s="145"/>
      <c r="R60" s="145"/>
    </row>
    <row r="61" spans="1:19" ht="57" x14ac:dyDescent="0.25">
      <c r="A61" s="69" t="s">
        <v>158</v>
      </c>
      <c r="B61" s="69" t="s">
        <v>404</v>
      </c>
      <c r="C61" s="69" t="s">
        <v>308</v>
      </c>
      <c r="D61" s="70" t="s">
        <v>48</v>
      </c>
      <c r="E61" s="70" t="s">
        <v>35</v>
      </c>
      <c r="F61" s="72">
        <v>30000</v>
      </c>
      <c r="G61" s="72">
        <v>30000</v>
      </c>
      <c r="H61" s="72"/>
      <c r="I61" s="74" t="s">
        <v>49</v>
      </c>
      <c r="J61" s="72"/>
      <c r="K61" s="72"/>
      <c r="L61" s="71">
        <v>29992</v>
      </c>
      <c r="M61" s="126">
        <v>43519</v>
      </c>
      <c r="N61" s="71" t="s">
        <v>17</v>
      </c>
      <c r="O61" s="92">
        <v>7</v>
      </c>
      <c r="P61" s="92" t="s">
        <v>50</v>
      </c>
      <c r="Q61" s="145"/>
      <c r="R61" s="145"/>
    </row>
    <row r="62" spans="1:19" x14ac:dyDescent="0.25">
      <c r="A62" s="4"/>
      <c r="B62" s="4"/>
      <c r="C62" s="4"/>
      <c r="D62" s="4"/>
      <c r="E62" s="11" t="s">
        <v>21</v>
      </c>
      <c r="F62" s="18">
        <f t="shared" ref="F62:G62" si="18">SUM(F57:F61)</f>
        <v>134353.68</v>
      </c>
      <c r="G62" s="18">
        <f t="shared" si="18"/>
        <v>134353.68</v>
      </c>
      <c r="H62" s="18"/>
      <c r="I62" s="4"/>
      <c r="J62" s="18">
        <f t="shared" ref="J62:L62" si="19">SUM(J57:J61)</f>
        <v>0</v>
      </c>
      <c r="K62" s="13">
        <f t="shared" si="19"/>
        <v>0</v>
      </c>
      <c r="L62" s="13">
        <f t="shared" si="19"/>
        <v>105433.94</v>
      </c>
      <c r="M62" s="21"/>
      <c r="N62" s="4"/>
      <c r="O62" s="97"/>
      <c r="P62" s="97"/>
      <c r="Q62" s="145"/>
      <c r="R62" s="145"/>
    </row>
    <row r="63" spans="1:19" ht="24" customHeight="1" x14ac:dyDescent="0.25">
      <c r="A63" s="43" t="s">
        <v>51</v>
      </c>
      <c r="B63" s="43"/>
      <c r="C63" s="43"/>
      <c r="D63" s="19"/>
      <c r="E63" s="19"/>
      <c r="F63" s="20"/>
      <c r="G63" s="20"/>
      <c r="H63" s="20"/>
      <c r="I63" s="19"/>
      <c r="J63" s="20"/>
      <c r="K63" s="20"/>
      <c r="L63" s="177"/>
      <c r="M63" s="123"/>
      <c r="N63" s="96"/>
      <c r="O63" s="99"/>
      <c r="P63" s="99"/>
      <c r="Q63" s="145"/>
      <c r="R63" s="145"/>
      <c r="S63" s="145"/>
    </row>
    <row r="64" spans="1:19" ht="42.75" x14ac:dyDescent="0.25">
      <c r="A64" s="76" t="s">
        <v>159</v>
      </c>
      <c r="B64" s="76" t="s">
        <v>383</v>
      </c>
      <c r="C64" s="76" t="s">
        <v>297</v>
      </c>
      <c r="D64" s="76" t="s">
        <v>52</v>
      </c>
      <c r="E64" s="76" t="s">
        <v>53</v>
      </c>
      <c r="F64" s="77">
        <v>164629.65</v>
      </c>
      <c r="G64" s="77">
        <v>164629.65</v>
      </c>
      <c r="H64" s="77"/>
      <c r="I64" s="76" t="s">
        <v>54</v>
      </c>
      <c r="J64" s="77"/>
      <c r="K64" s="78"/>
      <c r="L64" s="71">
        <v>162322.23999999999</v>
      </c>
      <c r="M64" s="118">
        <v>44117</v>
      </c>
      <c r="N64" s="71" t="s">
        <v>17</v>
      </c>
      <c r="O64" s="92">
        <v>3</v>
      </c>
      <c r="P64" s="92" t="s">
        <v>55</v>
      </c>
      <c r="Q64" s="145"/>
      <c r="R64" s="145"/>
    </row>
    <row r="65" spans="1:18" ht="57" x14ac:dyDescent="0.25">
      <c r="A65" s="76" t="s">
        <v>160</v>
      </c>
      <c r="B65" s="76" t="s">
        <v>407</v>
      </c>
      <c r="C65" s="76" t="s">
        <v>309</v>
      </c>
      <c r="D65" s="76" t="s">
        <v>52</v>
      </c>
      <c r="E65" s="76" t="s">
        <v>53</v>
      </c>
      <c r="F65" s="77">
        <v>194288.18</v>
      </c>
      <c r="G65" s="77">
        <v>194288.18</v>
      </c>
      <c r="H65" s="77"/>
      <c r="I65" s="76" t="s">
        <v>54</v>
      </c>
      <c r="J65" s="77"/>
      <c r="K65" s="78"/>
      <c r="L65" s="78">
        <v>194288.18</v>
      </c>
      <c r="M65" s="118">
        <v>44500</v>
      </c>
      <c r="N65" s="213" t="s">
        <v>17</v>
      </c>
      <c r="O65" s="92">
        <v>3</v>
      </c>
      <c r="P65" s="92" t="s">
        <v>55</v>
      </c>
      <c r="Q65" s="145"/>
      <c r="R65" s="145"/>
    </row>
    <row r="66" spans="1:18" ht="54.75" customHeight="1" x14ac:dyDescent="0.25">
      <c r="A66" s="76" t="s">
        <v>161</v>
      </c>
      <c r="B66" s="76" t="s">
        <v>408</v>
      </c>
      <c r="C66" s="76" t="s">
        <v>264</v>
      </c>
      <c r="D66" s="76" t="s">
        <v>52</v>
      </c>
      <c r="E66" s="76" t="s">
        <v>53</v>
      </c>
      <c r="F66" s="77">
        <v>175381.1</v>
      </c>
      <c r="G66" s="77">
        <v>175381.1</v>
      </c>
      <c r="H66" s="77"/>
      <c r="I66" s="76" t="s">
        <v>54</v>
      </c>
      <c r="J66" s="77"/>
      <c r="K66" s="78"/>
      <c r="L66" s="214">
        <v>142058.69</v>
      </c>
      <c r="M66" s="118">
        <v>44250</v>
      </c>
      <c r="N66" s="213" t="s">
        <v>17</v>
      </c>
      <c r="O66" s="92">
        <v>3</v>
      </c>
      <c r="P66" s="92" t="s">
        <v>55</v>
      </c>
      <c r="Q66" s="145"/>
      <c r="R66" s="145"/>
    </row>
    <row r="67" spans="1:18" ht="42" customHeight="1" x14ac:dyDescent="0.25">
      <c r="A67" s="76" t="s">
        <v>162</v>
      </c>
      <c r="B67" s="76" t="s">
        <v>409</v>
      </c>
      <c r="C67" s="76" t="s">
        <v>310</v>
      </c>
      <c r="D67" s="76" t="s">
        <v>52</v>
      </c>
      <c r="E67" s="76" t="s">
        <v>53</v>
      </c>
      <c r="F67" s="77">
        <v>122096.29</v>
      </c>
      <c r="G67" s="77">
        <v>122096.29</v>
      </c>
      <c r="H67" s="77"/>
      <c r="I67" s="76" t="s">
        <v>54</v>
      </c>
      <c r="J67" s="77"/>
      <c r="K67" s="78"/>
      <c r="L67" s="71">
        <v>122096.29</v>
      </c>
      <c r="M67" s="118">
        <v>43884</v>
      </c>
      <c r="N67" s="71" t="s">
        <v>17</v>
      </c>
      <c r="O67" s="92">
        <v>3</v>
      </c>
      <c r="P67" s="92" t="s">
        <v>55</v>
      </c>
      <c r="Q67" s="145"/>
      <c r="R67" s="145"/>
    </row>
    <row r="68" spans="1:18" ht="28.5" x14ac:dyDescent="0.25">
      <c r="A68" s="76" t="s">
        <v>163</v>
      </c>
      <c r="B68" s="76" t="s">
        <v>410</v>
      </c>
      <c r="C68" s="76" t="s">
        <v>311</v>
      </c>
      <c r="D68" s="76" t="s">
        <v>52</v>
      </c>
      <c r="E68" s="76" t="s">
        <v>53</v>
      </c>
      <c r="F68" s="77">
        <v>200000</v>
      </c>
      <c r="G68" s="77">
        <v>200000</v>
      </c>
      <c r="H68" s="77"/>
      <c r="I68" s="76" t="s">
        <v>54</v>
      </c>
      <c r="J68" s="77"/>
      <c r="K68" s="78"/>
      <c r="L68" s="71">
        <v>199348.71</v>
      </c>
      <c r="M68" s="118">
        <v>43700</v>
      </c>
      <c r="N68" s="71" t="s">
        <v>17</v>
      </c>
      <c r="O68" s="92">
        <v>3</v>
      </c>
      <c r="P68" s="92" t="s">
        <v>55</v>
      </c>
      <c r="Q68" s="145"/>
      <c r="R68" s="145"/>
    </row>
    <row r="69" spans="1:18" x14ac:dyDescent="0.25">
      <c r="A69" s="21"/>
      <c r="B69" s="21"/>
      <c r="C69" s="21"/>
      <c r="D69" s="21"/>
      <c r="E69" s="22" t="s">
        <v>21</v>
      </c>
      <c r="F69" s="23">
        <f t="shared" ref="F69:G69" si="20">SUM(F64:F68)</f>
        <v>856395.22</v>
      </c>
      <c r="G69" s="23">
        <f t="shared" si="20"/>
        <v>856395.22</v>
      </c>
      <c r="H69" s="23"/>
      <c r="I69" s="21"/>
      <c r="J69" s="23">
        <f t="shared" ref="J69:L69" si="21">SUM(J64:J68)</f>
        <v>0</v>
      </c>
      <c r="K69" s="23">
        <f t="shared" si="21"/>
        <v>0</v>
      </c>
      <c r="L69" s="23">
        <f t="shared" si="21"/>
        <v>820114.11</v>
      </c>
      <c r="M69" s="21"/>
      <c r="N69" s="21"/>
      <c r="O69" s="97"/>
      <c r="P69" s="97"/>
      <c r="Q69" s="145"/>
      <c r="R69" s="145"/>
    </row>
    <row r="70" spans="1:18" ht="24" customHeight="1" x14ac:dyDescent="0.25">
      <c r="A70" s="43" t="s">
        <v>56</v>
      </c>
      <c r="B70" s="43"/>
      <c r="C70" s="43"/>
      <c r="D70" s="19"/>
      <c r="E70" s="19"/>
      <c r="F70" s="20"/>
      <c r="G70" s="20"/>
      <c r="H70" s="20"/>
      <c r="I70" s="19"/>
      <c r="J70" s="20"/>
      <c r="K70" s="20"/>
      <c r="L70" s="177"/>
      <c r="M70" s="123"/>
      <c r="N70" s="96"/>
      <c r="O70" s="114"/>
      <c r="P70" s="114"/>
      <c r="Q70" s="145"/>
      <c r="R70" s="145"/>
    </row>
    <row r="71" spans="1:18" ht="27" customHeight="1" x14ac:dyDescent="0.25">
      <c r="A71" s="69" t="s">
        <v>164</v>
      </c>
      <c r="B71" s="69" t="s">
        <v>405</v>
      </c>
      <c r="C71" s="69" t="s">
        <v>312</v>
      </c>
      <c r="D71" s="70" t="s">
        <v>57</v>
      </c>
      <c r="E71" s="70" t="s">
        <v>53</v>
      </c>
      <c r="F71" s="72">
        <v>198018.96</v>
      </c>
      <c r="G71" s="72">
        <v>198018.96</v>
      </c>
      <c r="H71" s="72"/>
      <c r="I71" s="71" t="s">
        <v>58</v>
      </c>
      <c r="J71" s="72"/>
      <c r="K71" s="71"/>
      <c r="L71" s="71">
        <v>196038.78</v>
      </c>
      <c r="M71" s="118">
        <v>43877</v>
      </c>
      <c r="N71" s="71" t="s">
        <v>17</v>
      </c>
      <c r="O71" s="92">
        <v>2</v>
      </c>
      <c r="P71" s="92" t="s">
        <v>37</v>
      </c>
      <c r="Q71" s="145"/>
      <c r="R71" s="145"/>
    </row>
    <row r="72" spans="1:18" x14ac:dyDescent="0.25">
      <c r="A72" s="8"/>
      <c r="B72" s="8"/>
      <c r="C72" s="8"/>
      <c r="D72" s="8"/>
      <c r="E72" s="8"/>
      <c r="F72" s="16">
        <f t="shared" ref="F72:G72" si="22">F71</f>
        <v>198018.96</v>
      </c>
      <c r="G72" s="16">
        <f t="shared" si="22"/>
        <v>198018.96</v>
      </c>
      <c r="H72" s="17"/>
      <c r="I72" s="8"/>
      <c r="J72" s="16">
        <f t="shared" ref="J72:L72" si="23">J71</f>
        <v>0</v>
      </c>
      <c r="K72" s="16">
        <f t="shared" si="23"/>
        <v>0</v>
      </c>
      <c r="L72" s="16">
        <f t="shared" si="23"/>
        <v>196038.78</v>
      </c>
      <c r="M72" s="124"/>
      <c r="N72" s="101"/>
      <c r="O72" s="104"/>
      <c r="P72" s="104"/>
      <c r="Q72" s="145"/>
      <c r="R72" s="145"/>
    </row>
    <row r="73" spans="1:18" ht="24" customHeight="1" x14ac:dyDescent="0.25">
      <c r="A73" s="43" t="s">
        <v>59</v>
      </c>
      <c r="B73" s="43"/>
      <c r="C73" s="43"/>
      <c r="D73" s="19"/>
      <c r="E73" s="19"/>
      <c r="F73" s="20"/>
      <c r="G73" s="20"/>
      <c r="H73" s="20"/>
      <c r="I73" s="19"/>
      <c r="J73" s="20"/>
      <c r="K73" s="20"/>
      <c r="L73" s="177"/>
      <c r="M73" s="123"/>
      <c r="N73" s="96"/>
      <c r="O73" s="99"/>
      <c r="P73" s="99"/>
      <c r="Q73" s="145"/>
      <c r="R73" s="145"/>
    </row>
    <row r="74" spans="1:18" ht="28.5" x14ac:dyDescent="0.25">
      <c r="A74" s="69" t="s">
        <v>165</v>
      </c>
      <c r="B74" s="69" t="s">
        <v>406</v>
      </c>
      <c r="C74" s="69" t="s">
        <v>295</v>
      </c>
      <c r="D74" s="70" t="s">
        <v>60</v>
      </c>
      <c r="E74" s="70" t="s">
        <v>53</v>
      </c>
      <c r="F74" s="72">
        <v>39712.06</v>
      </c>
      <c r="G74" s="72">
        <v>39712.06</v>
      </c>
      <c r="H74" s="72"/>
      <c r="I74" s="71" t="s">
        <v>61</v>
      </c>
      <c r="J74" s="71">
        <v>19856.03</v>
      </c>
      <c r="K74" s="71"/>
      <c r="L74" s="71">
        <v>19852.21</v>
      </c>
      <c r="M74" s="118">
        <v>44195</v>
      </c>
      <c r="N74" s="71" t="s">
        <v>17</v>
      </c>
      <c r="O74" s="92">
        <v>3</v>
      </c>
      <c r="P74" s="92" t="s">
        <v>55</v>
      </c>
      <c r="Q74" s="145"/>
      <c r="R74" s="145"/>
    </row>
    <row r="75" spans="1:18" x14ac:dyDescent="0.25">
      <c r="A75" s="8"/>
      <c r="B75" s="8"/>
      <c r="C75" s="8"/>
      <c r="D75" s="8"/>
      <c r="E75" s="8"/>
      <c r="F75" s="16">
        <f t="shared" ref="F75:G75" si="24">F74</f>
        <v>39712.06</v>
      </c>
      <c r="G75" s="16">
        <f t="shared" si="24"/>
        <v>39712.06</v>
      </c>
      <c r="H75" s="17"/>
      <c r="I75" s="8"/>
      <c r="J75" s="16">
        <f t="shared" ref="J75:L75" si="25">J74</f>
        <v>19856.03</v>
      </c>
      <c r="K75" s="16">
        <f t="shared" si="25"/>
        <v>0</v>
      </c>
      <c r="L75" s="16">
        <f t="shared" si="25"/>
        <v>19852.21</v>
      </c>
      <c r="M75" s="124"/>
      <c r="N75" s="8"/>
      <c r="O75" s="97"/>
      <c r="P75" s="97"/>
      <c r="Q75" s="145"/>
      <c r="R75" s="145"/>
    </row>
    <row r="76" spans="1:18" ht="24" customHeight="1" x14ac:dyDescent="0.25">
      <c r="A76" s="43" t="s">
        <v>62</v>
      </c>
      <c r="B76" s="43"/>
      <c r="C76" s="43"/>
      <c r="D76" s="19"/>
      <c r="E76" s="19"/>
      <c r="F76" s="20"/>
      <c r="G76" s="20"/>
      <c r="H76" s="20"/>
      <c r="I76" s="19"/>
      <c r="J76" s="20"/>
      <c r="K76" s="20"/>
      <c r="L76" s="177"/>
      <c r="M76" s="123"/>
      <c r="N76" s="96"/>
      <c r="O76" s="103"/>
      <c r="P76" s="103"/>
      <c r="Q76" s="145"/>
      <c r="R76" s="145"/>
    </row>
    <row r="77" spans="1:18" ht="57.75" customHeight="1" x14ac:dyDescent="0.25">
      <c r="A77" s="76" t="s">
        <v>166</v>
      </c>
      <c r="B77" s="76" t="s">
        <v>411</v>
      </c>
      <c r="C77" s="76" t="s">
        <v>311</v>
      </c>
      <c r="D77" s="76" t="s">
        <v>63</v>
      </c>
      <c r="E77" s="76" t="s">
        <v>53</v>
      </c>
      <c r="F77" s="77">
        <v>200000</v>
      </c>
      <c r="G77" s="77">
        <v>60000</v>
      </c>
      <c r="H77" s="77"/>
      <c r="I77" s="78" t="s">
        <v>64</v>
      </c>
      <c r="J77" s="77">
        <v>30000</v>
      </c>
      <c r="K77" s="78"/>
      <c r="L77" s="71">
        <v>30000</v>
      </c>
      <c r="M77" s="118">
        <v>43878</v>
      </c>
      <c r="N77" s="71" t="s">
        <v>17</v>
      </c>
      <c r="O77" s="92">
        <v>7</v>
      </c>
      <c r="P77" s="92" t="s">
        <v>50</v>
      </c>
      <c r="Q77" s="145"/>
      <c r="R77" s="145"/>
    </row>
    <row r="78" spans="1:18" ht="57" customHeight="1" x14ac:dyDescent="0.25">
      <c r="A78" s="76" t="s">
        <v>167</v>
      </c>
      <c r="B78" s="76" t="s">
        <v>313</v>
      </c>
      <c r="C78" s="76" t="s">
        <v>262</v>
      </c>
      <c r="D78" s="76" t="s">
        <v>63</v>
      </c>
      <c r="E78" s="76" t="s">
        <v>53</v>
      </c>
      <c r="F78" s="77">
        <v>97020</v>
      </c>
      <c r="G78" s="77">
        <v>29106</v>
      </c>
      <c r="H78" s="77"/>
      <c r="I78" s="78" t="s">
        <v>64</v>
      </c>
      <c r="J78" s="77"/>
      <c r="K78" s="78">
        <v>9600</v>
      </c>
      <c r="L78" s="71">
        <v>14836.5</v>
      </c>
      <c r="M78" s="118">
        <v>43878</v>
      </c>
      <c r="N78" s="71" t="s">
        <v>17</v>
      </c>
      <c r="O78" s="92">
        <v>7</v>
      </c>
      <c r="P78" s="92" t="s">
        <v>50</v>
      </c>
      <c r="Q78" s="145"/>
      <c r="R78" s="145"/>
    </row>
    <row r="79" spans="1:18" x14ac:dyDescent="0.25">
      <c r="A79" s="21"/>
      <c r="B79" s="21"/>
      <c r="C79" s="21"/>
      <c r="D79" s="21"/>
      <c r="E79" s="22" t="s">
        <v>21</v>
      </c>
      <c r="F79" s="23">
        <f t="shared" ref="F79:G79" si="26">SUM(F77:F78)</f>
        <v>297020</v>
      </c>
      <c r="G79" s="23">
        <f t="shared" si="26"/>
        <v>89106</v>
      </c>
      <c r="H79" s="23"/>
      <c r="I79" s="23"/>
      <c r="J79" s="23">
        <f t="shared" ref="J79:L79" si="27">SUM(J77:J78)</f>
        <v>30000</v>
      </c>
      <c r="K79" s="23">
        <f t="shared" si="27"/>
        <v>9600</v>
      </c>
      <c r="L79" s="23">
        <f t="shared" si="27"/>
        <v>44836.5</v>
      </c>
      <c r="M79" s="21"/>
      <c r="N79" s="21"/>
      <c r="O79" s="97"/>
      <c r="P79" s="97"/>
      <c r="Q79" s="145"/>
      <c r="R79" s="145"/>
    </row>
    <row r="80" spans="1:18" ht="24" customHeight="1" x14ac:dyDescent="0.25">
      <c r="A80" s="39" t="s">
        <v>65</v>
      </c>
      <c r="B80" s="39"/>
      <c r="C80" s="39"/>
      <c r="D80" s="19"/>
      <c r="E80" s="19"/>
      <c r="F80" s="20"/>
      <c r="G80" s="20"/>
      <c r="H80" s="20"/>
      <c r="I80" s="19"/>
      <c r="J80" s="20"/>
      <c r="K80" s="20"/>
      <c r="L80" s="177"/>
      <c r="M80" s="123"/>
      <c r="N80" s="96"/>
      <c r="O80" s="99"/>
      <c r="P80" s="99"/>
      <c r="Q80" s="145"/>
      <c r="R80" s="145"/>
    </row>
    <row r="81" spans="1:18" ht="24.75" customHeight="1" x14ac:dyDescent="0.25">
      <c r="A81" s="69" t="s">
        <v>168</v>
      </c>
      <c r="B81" s="69"/>
      <c r="C81" s="69"/>
      <c r="D81" s="70" t="s">
        <v>66</v>
      </c>
      <c r="E81" s="70" t="s">
        <v>67</v>
      </c>
      <c r="F81" s="72">
        <v>188731.96</v>
      </c>
      <c r="G81" s="72">
        <v>188731.96</v>
      </c>
      <c r="H81" s="72">
        <v>185577.8</v>
      </c>
      <c r="I81" s="71" t="s">
        <v>68</v>
      </c>
      <c r="J81" s="72"/>
      <c r="K81" s="71"/>
      <c r="L81" s="71">
        <v>185243.65</v>
      </c>
      <c r="M81" s="118">
        <v>44097</v>
      </c>
      <c r="N81" s="71" t="s">
        <v>17</v>
      </c>
      <c r="O81" s="92">
        <v>2</v>
      </c>
      <c r="P81" s="92" t="s">
        <v>37</v>
      </c>
      <c r="Q81" s="145"/>
      <c r="R81" s="145"/>
    </row>
    <row r="82" spans="1:18" x14ac:dyDescent="0.25">
      <c r="A82" s="4"/>
      <c r="B82" s="4"/>
      <c r="C82" s="4"/>
      <c r="D82" s="4"/>
      <c r="E82" s="4"/>
      <c r="F82" s="18">
        <f t="shared" ref="F82" si="28">F81</f>
        <v>188731.96</v>
      </c>
      <c r="G82" s="18">
        <f t="shared" ref="G82" si="29">G81</f>
        <v>188731.96</v>
      </c>
      <c r="H82" s="18"/>
      <c r="I82" s="4"/>
      <c r="J82" s="18">
        <f t="shared" ref="J82:K82" si="30">J81</f>
        <v>0</v>
      </c>
      <c r="K82" s="18">
        <f t="shared" si="30"/>
        <v>0</v>
      </c>
      <c r="L82" s="23">
        <f>L81</f>
        <v>185243.65</v>
      </c>
      <c r="M82" s="21"/>
      <c r="N82" s="4"/>
      <c r="O82" s="97"/>
      <c r="P82" s="97"/>
      <c r="Q82" s="145"/>
      <c r="R82" s="145"/>
    </row>
    <row r="83" spans="1:18" ht="24" customHeight="1" x14ac:dyDescent="0.25">
      <c r="A83" s="39" t="s">
        <v>69</v>
      </c>
      <c r="B83" s="39"/>
      <c r="C83" s="39"/>
      <c r="D83" s="19"/>
      <c r="E83" s="19"/>
      <c r="F83" s="20"/>
      <c r="G83" s="20"/>
      <c r="H83" s="20"/>
      <c r="I83" s="19"/>
      <c r="J83" s="20"/>
      <c r="K83" s="20"/>
      <c r="L83" s="177"/>
      <c r="M83" s="123"/>
      <c r="N83" s="96"/>
      <c r="O83" s="103"/>
      <c r="P83" s="103"/>
      <c r="Q83" s="145"/>
      <c r="R83" s="145"/>
    </row>
    <row r="84" spans="1:18" ht="42.75" x14ac:dyDescent="0.25">
      <c r="A84" s="69" t="s">
        <v>169</v>
      </c>
      <c r="B84" s="69" t="s">
        <v>314</v>
      </c>
      <c r="C84" s="69" t="s">
        <v>312</v>
      </c>
      <c r="D84" s="70" t="s">
        <v>66</v>
      </c>
      <c r="E84" s="70" t="s">
        <v>67</v>
      </c>
      <c r="F84" s="72">
        <v>159880.94</v>
      </c>
      <c r="G84" s="72">
        <v>159880.94</v>
      </c>
      <c r="H84" s="72">
        <v>127824.84</v>
      </c>
      <c r="I84" s="71" t="s">
        <v>70</v>
      </c>
      <c r="J84" s="72"/>
      <c r="K84" s="71"/>
      <c r="L84" s="71">
        <v>127824.84</v>
      </c>
      <c r="M84" s="118">
        <v>44285</v>
      </c>
      <c r="N84" s="166" t="s">
        <v>17</v>
      </c>
      <c r="O84" s="92">
        <v>2</v>
      </c>
      <c r="P84" s="92" t="s">
        <v>25</v>
      </c>
      <c r="Q84" s="145"/>
      <c r="R84" s="145"/>
    </row>
    <row r="85" spans="1:18" x14ac:dyDescent="0.25">
      <c r="A85" s="4"/>
      <c r="B85" s="4"/>
      <c r="C85" s="4"/>
      <c r="D85" s="4"/>
      <c r="E85" s="4"/>
      <c r="F85" s="18">
        <f t="shared" ref="F85:G85" si="31">F84</f>
        <v>159880.94</v>
      </c>
      <c r="G85" s="18">
        <f t="shared" si="31"/>
        <v>159880.94</v>
      </c>
      <c r="H85" s="13"/>
      <c r="I85" s="4"/>
      <c r="J85" s="18">
        <f t="shared" ref="J85:L85" si="32">J84</f>
        <v>0</v>
      </c>
      <c r="K85" s="18">
        <f t="shared" si="32"/>
        <v>0</v>
      </c>
      <c r="L85" s="18">
        <f t="shared" si="32"/>
        <v>127824.84</v>
      </c>
      <c r="M85" s="21"/>
      <c r="N85" s="4"/>
      <c r="O85" s="97"/>
      <c r="P85" s="97"/>
      <c r="Q85" s="145"/>
      <c r="R85" s="145"/>
    </row>
    <row r="86" spans="1:18" ht="24" customHeight="1" x14ac:dyDescent="0.25">
      <c r="A86" s="39" t="s">
        <v>71</v>
      </c>
      <c r="B86" s="39"/>
      <c r="C86" s="39"/>
      <c r="D86" s="19"/>
      <c r="E86" s="19"/>
      <c r="F86" s="20"/>
      <c r="G86" s="20"/>
      <c r="H86" s="20"/>
      <c r="I86" s="19"/>
      <c r="J86" s="20"/>
      <c r="K86" s="20"/>
      <c r="L86" s="177"/>
      <c r="M86" s="123"/>
      <c r="N86" s="96"/>
      <c r="O86" s="103"/>
      <c r="P86" s="103"/>
      <c r="Q86" s="145"/>
      <c r="R86" s="145"/>
    </row>
    <row r="87" spans="1:18" ht="75" x14ac:dyDescent="0.25">
      <c r="A87" s="77" t="s">
        <v>170</v>
      </c>
      <c r="B87" s="77" t="s">
        <v>315</v>
      </c>
      <c r="C87" s="77" t="s">
        <v>381</v>
      </c>
      <c r="D87" s="77" t="s">
        <v>66</v>
      </c>
      <c r="E87" s="77" t="s">
        <v>67</v>
      </c>
      <c r="F87" s="77">
        <v>111229.79</v>
      </c>
      <c r="G87" s="77">
        <v>111229.79</v>
      </c>
      <c r="H87" s="77">
        <v>102367.46</v>
      </c>
      <c r="I87" s="77" t="s">
        <v>68</v>
      </c>
      <c r="J87" s="77">
        <v>51183.73</v>
      </c>
      <c r="K87" s="77"/>
      <c r="L87" s="77" t="s">
        <v>251</v>
      </c>
      <c r="M87" s="126">
        <v>44339</v>
      </c>
      <c r="N87" s="77" t="s">
        <v>17</v>
      </c>
      <c r="O87" s="92">
        <v>2</v>
      </c>
      <c r="P87" s="77" t="s">
        <v>25</v>
      </c>
      <c r="Q87" s="145"/>
      <c r="R87" s="145"/>
    </row>
    <row r="88" spans="1:18" x14ac:dyDescent="0.25">
      <c r="A88" s="4"/>
      <c r="B88" s="4"/>
      <c r="C88" s="4"/>
      <c r="D88" s="4"/>
      <c r="E88" s="4"/>
      <c r="F88" s="18">
        <f t="shared" ref="F88:G88" si="33">F87</f>
        <v>111229.79</v>
      </c>
      <c r="G88" s="18">
        <f t="shared" si="33"/>
        <v>111229.79</v>
      </c>
      <c r="H88" s="18"/>
      <c r="I88" s="4"/>
      <c r="J88" s="18">
        <f>J87</f>
        <v>51183.73</v>
      </c>
      <c r="K88" s="18">
        <f t="shared" ref="K88" si="34">K87</f>
        <v>0</v>
      </c>
      <c r="L88" s="18">
        <v>50778.559999999998</v>
      </c>
      <c r="M88" s="21"/>
      <c r="N88" s="4"/>
      <c r="O88" s="97"/>
      <c r="P88" s="97"/>
      <c r="Q88" s="145"/>
      <c r="R88" s="145"/>
    </row>
    <row r="89" spans="1:18" ht="24" customHeight="1" x14ac:dyDescent="0.25">
      <c r="A89" s="39" t="s">
        <v>72</v>
      </c>
      <c r="B89" s="39"/>
      <c r="C89" s="39"/>
      <c r="D89" s="19"/>
      <c r="E89" s="19"/>
      <c r="F89" s="20"/>
      <c r="G89" s="20"/>
      <c r="H89" s="20"/>
      <c r="I89" s="19"/>
      <c r="J89" s="20"/>
      <c r="K89" s="20"/>
      <c r="L89" s="177"/>
      <c r="M89" s="123"/>
      <c r="N89" s="96"/>
      <c r="O89" s="103"/>
      <c r="P89" s="103"/>
      <c r="Q89" s="145"/>
      <c r="R89" s="145"/>
    </row>
    <row r="90" spans="1:18" ht="27.75" customHeight="1" x14ac:dyDescent="0.25">
      <c r="A90" s="35" t="s">
        <v>171</v>
      </c>
      <c r="B90" s="35" t="s">
        <v>316</v>
      </c>
      <c r="C90" s="35" t="s">
        <v>318</v>
      </c>
      <c r="D90" s="36" t="s">
        <v>73</v>
      </c>
      <c r="E90" s="36" t="s">
        <v>74</v>
      </c>
      <c r="F90" s="37">
        <v>19890</v>
      </c>
      <c r="G90" s="37">
        <v>11934</v>
      </c>
      <c r="H90" s="37"/>
      <c r="I90" s="45" t="s">
        <v>75</v>
      </c>
      <c r="J90" s="37"/>
      <c r="K90" s="44"/>
      <c r="L90" s="179"/>
      <c r="M90" s="47"/>
      <c r="N90" s="94" t="s">
        <v>26</v>
      </c>
      <c r="O90" s="93">
        <v>2</v>
      </c>
      <c r="P90" s="93" t="s">
        <v>25</v>
      </c>
      <c r="Q90" s="145"/>
      <c r="R90" s="145"/>
    </row>
    <row r="91" spans="1:18" x14ac:dyDescent="0.25">
      <c r="A91" s="24"/>
      <c r="B91" s="24"/>
      <c r="C91" s="24"/>
      <c r="D91" s="24"/>
      <c r="E91" s="24"/>
      <c r="F91" s="50">
        <f t="shared" ref="F91:G91" si="35">F90</f>
        <v>19890</v>
      </c>
      <c r="G91" s="50">
        <f t="shared" si="35"/>
        <v>11934</v>
      </c>
      <c r="H91" s="26"/>
      <c r="I91" s="24"/>
      <c r="J91" s="26">
        <f t="shared" ref="J91:L91" si="36">J90</f>
        <v>0</v>
      </c>
      <c r="K91" s="26">
        <f t="shared" si="36"/>
        <v>0</v>
      </c>
      <c r="L91" s="180">
        <f t="shared" si="36"/>
        <v>0</v>
      </c>
      <c r="M91" s="128"/>
      <c r="N91" s="24"/>
      <c r="O91" s="97"/>
      <c r="P91" s="97"/>
      <c r="Q91" s="145"/>
      <c r="R91" s="145"/>
    </row>
    <row r="92" spans="1:18" ht="24" customHeight="1" x14ac:dyDescent="0.25">
      <c r="A92" s="38" t="s">
        <v>76</v>
      </c>
      <c r="B92" s="38"/>
      <c r="C92" s="38"/>
      <c r="D92" s="27"/>
      <c r="E92" s="27"/>
      <c r="F92" s="28"/>
      <c r="G92" s="28"/>
      <c r="H92" s="28"/>
      <c r="I92" s="27"/>
      <c r="J92" s="28"/>
      <c r="K92" s="28"/>
      <c r="L92" s="181"/>
      <c r="M92" s="129"/>
      <c r="N92" s="105"/>
      <c r="O92" s="103"/>
      <c r="P92" s="103"/>
      <c r="Q92" s="145"/>
      <c r="R92" s="145"/>
    </row>
    <row r="93" spans="1:18" ht="25.5" customHeight="1" x14ac:dyDescent="0.25">
      <c r="A93" s="35" t="s">
        <v>172</v>
      </c>
      <c r="B93" s="35" t="s">
        <v>316</v>
      </c>
      <c r="C93" s="35" t="s">
        <v>318</v>
      </c>
      <c r="D93" s="36" t="s">
        <v>77</v>
      </c>
      <c r="E93" s="36" t="s">
        <v>74</v>
      </c>
      <c r="F93" s="44">
        <v>29920</v>
      </c>
      <c r="G93" s="44">
        <v>17952</v>
      </c>
      <c r="H93" s="44"/>
      <c r="I93" s="45" t="s">
        <v>78</v>
      </c>
      <c r="J93" s="44"/>
      <c r="K93" s="44"/>
      <c r="L93" s="179"/>
      <c r="M93" s="47"/>
      <c r="N93" s="94" t="s">
        <v>26</v>
      </c>
      <c r="O93" s="93">
        <v>2</v>
      </c>
      <c r="P93" s="93" t="s">
        <v>25</v>
      </c>
      <c r="Q93" s="145"/>
      <c r="R93" s="145"/>
    </row>
    <row r="94" spans="1:18" x14ac:dyDescent="0.25">
      <c r="A94" s="4"/>
      <c r="B94" s="4"/>
      <c r="C94" s="4"/>
      <c r="D94" s="4"/>
      <c r="E94" s="4"/>
      <c r="F94" s="18">
        <f t="shared" ref="F94:G94" si="37">F93</f>
        <v>29920</v>
      </c>
      <c r="G94" s="18">
        <f t="shared" si="37"/>
        <v>17952</v>
      </c>
      <c r="H94" s="13"/>
      <c r="I94" s="4"/>
      <c r="J94" s="13">
        <f t="shared" ref="J94:L94" si="38">J93</f>
        <v>0</v>
      </c>
      <c r="K94" s="13">
        <f t="shared" si="38"/>
        <v>0</v>
      </c>
      <c r="L94" s="182">
        <f t="shared" si="38"/>
        <v>0</v>
      </c>
      <c r="M94" s="21"/>
      <c r="N94" s="4"/>
      <c r="O94" s="97"/>
      <c r="P94" s="97"/>
      <c r="Q94" s="145"/>
      <c r="R94" s="145"/>
    </row>
    <row r="95" spans="1:18" ht="24" customHeight="1" x14ac:dyDescent="0.25">
      <c r="A95" s="39" t="s">
        <v>79</v>
      </c>
      <c r="B95" s="216"/>
      <c r="C95" s="216"/>
      <c r="D95" s="14"/>
      <c r="E95" s="14"/>
      <c r="F95" s="15"/>
      <c r="G95" s="15"/>
      <c r="H95" s="15"/>
      <c r="I95" s="14"/>
      <c r="J95" s="15"/>
      <c r="K95" s="15"/>
      <c r="L95" s="183"/>
      <c r="M95" s="130"/>
      <c r="N95" s="14"/>
      <c r="O95" s="99"/>
      <c r="P95" s="99"/>
      <c r="Q95" s="145"/>
      <c r="R95" s="145"/>
    </row>
    <row r="96" spans="1:18" ht="25.5" customHeight="1" x14ac:dyDescent="0.25">
      <c r="A96" s="35" t="s">
        <v>173</v>
      </c>
      <c r="B96" s="35" t="s">
        <v>316</v>
      </c>
      <c r="C96" s="35" t="s">
        <v>318</v>
      </c>
      <c r="D96" s="36" t="s">
        <v>80</v>
      </c>
      <c r="E96" s="36" t="s">
        <v>74</v>
      </c>
      <c r="F96" s="44">
        <v>24990</v>
      </c>
      <c r="G96" s="44">
        <v>24990</v>
      </c>
      <c r="H96" s="44"/>
      <c r="I96" s="45" t="s">
        <v>81</v>
      </c>
      <c r="J96" s="44"/>
      <c r="K96" s="44"/>
      <c r="L96" s="179"/>
      <c r="M96" s="47"/>
      <c r="N96" s="94" t="s">
        <v>26</v>
      </c>
      <c r="O96" s="93">
        <v>7</v>
      </c>
      <c r="P96" s="93" t="s">
        <v>50</v>
      </c>
      <c r="Q96" s="145"/>
      <c r="R96" s="145"/>
    </row>
    <row r="97" spans="1:26" x14ac:dyDescent="0.25">
      <c r="A97" s="4"/>
      <c r="B97" s="4"/>
      <c r="C97" s="4"/>
      <c r="D97" s="4"/>
      <c r="E97" s="4"/>
      <c r="F97" s="18">
        <f t="shared" ref="F97:G97" si="39">F96</f>
        <v>24990</v>
      </c>
      <c r="G97" s="18">
        <f t="shared" si="39"/>
        <v>24990</v>
      </c>
      <c r="H97" s="13"/>
      <c r="I97" s="4"/>
      <c r="J97" s="13">
        <f t="shared" ref="J97:L97" si="40">J96</f>
        <v>0</v>
      </c>
      <c r="K97" s="13">
        <f t="shared" si="40"/>
        <v>0</v>
      </c>
      <c r="L97" s="175">
        <f t="shared" si="40"/>
        <v>0</v>
      </c>
      <c r="M97" s="21"/>
      <c r="N97" s="4"/>
      <c r="O97" s="59"/>
      <c r="P97" s="59"/>
      <c r="Q97" s="145"/>
      <c r="R97" s="145"/>
    </row>
    <row r="98" spans="1:26" s="40" customFormat="1" ht="24" customHeight="1" x14ac:dyDescent="0.25">
      <c r="A98" s="43" t="s">
        <v>82</v>
      </c>
      <c r="B98" s="43"/>
      <c r="C98" s="43"/>
      <c r="D98" s="41"/>
      <c r="E98" s="41"/>
      <c r="F98" s="42"/>
      <c r="G98" s="42"/>
      <c r="H98" s="42"/>
      <c r="I98" s="41"/>
      <c r="J98" s="42"/>
      <c r="K98" s="42"/>
      <c r="L98" s="178"/>
      <c r="M98" s="125"/>
      <c r="N98" s="100"/>
      <c r="O98" s="103"/>
      <c r="P98" s="103"/>
      <c r="Q98" s="145"/>
      <c r="R98" s="145"/>
      <c r="S98"/>
      <c r="T98"/>
      <c r="U98"/>
      <c r="V98"/>
      <c r="W98"/>
      <c r="X98"/>
      <c r="Y98"/>
      <c r="Z98"/>
    </row>
    <row r="99" spans="1:26" ht="45" x14ac:dyDescent="0.25">
      <c r="A99" s="79" t="s">
        <v>176</v>
      </c>
      <c r="B99" s="79"/>
      <c r="C99" s="79"/>
      <c r="D99" s="76" t="s">
        <v>83</v>
      </c>
      <c r="E99" s="76" t="s">
        <v>74</v>
      </c>
      <c r="F99" s="77">
        <v>14960</v>
      </c>
      <c r="G99" s="77">
        <v>14960</v>
      </c>
      <c r="H99" s="77"/>
      <c r="I99" s="79" t="s">
        <v>84</v>
      </c>
      <c r="J99" s="77"/>
      <c r="K99" s="77"/>
      <c r="L99" s="72">
        <v>14960</v>
      </c>
      <c r="M99" s="126">
        <v>43578</v>
      </c>
      <c r="N99" s="71" t="s">
        <v>17</v>
      </c>
      <c r="O99" s="92">
        <v>7</v>
      </c>
      <c r="P99" s="92" t="s">
        <v>50</v>
      </c>
      <c r="Q99" s="145"/>
      <c r="R99" s="145"/>
      <c r="T99" s="145"/>
    </row>
    <row r="100" spans="1:26" ht="45" x14ac:dyDescent="0.25">
      <c r="A100" s="79" t="s">
        <v>177</v>
      </c>
      <c r="B100" s="79"/>
      <c r="C100" s="79"/>
      <c r="D100" s="76" t="s">
        <v>83</v>
      </c>
      <c r="E100" s="76" t="s">
        <v>74</v>
      </c>
      <c r="F100" s="77">
        <v>2040</v>
      </c>
      <c r="G100" s="77">
        <v>2040</v>
      </c>
      <c r="H100" s="77"/>
      <c r="I100" s="79" t="s">
        <v>84</v>
      </c>
      <c r="J100" s="77"/>
      <c r="K100" s="77"/>
      <c r="L100" s="72">
        <v>2040</v>
      </c>
      <c r="M100" s="126">
        <v>43578</v>
      </c>
      <c r="N100" s="71" t="s">
        <v>17</v>
      </c>
      <c r="O100" s="92">
        <v>7</v>
      </c>
      <c r="P100" s="92" t="s">
        <v>50</v>
      </c>
      <c r="Q100" s="145"/>
      <c r="R100" s="145"/>
    </row>
    <row r="101" spans="1:26" ht="45" x14ac:dyDescent="0.25">
      <c r="A101" s="79" t="s">
        <v>178</v>
      </c>
      <c r="B101" s="79"/>
      <c r="C101" s="79"/>
      <c r="D101" s="76" t="s">
        <v>83</v>
      </c>
      <c r="E101" s="76" t="s">
        <v>74</v>
      </c>
      <c r="F101" s="77">
        <v>9180</v>
      </c>
      <c r="G101" s="77">
        <v>9180</v>
      </c>
      <c r="H101" s="77"/>
      <c r="I101" s="79" t="s">
        <v>84</v>
      </c>
      <c r="J101" s="77"/>
      <c r="K101" s="77"/>
      <c r="L101" s="72">
        <v>9180</v>
      </c>
      <c r="M101" s="126">
        <v>43578</v>
      </c>
      <c r="N101" s="71" t="s">
        <v>17</v>
      </c>
      <c r="O101" s="102">
        <v>7</v>
      </c>
      <c r="P101" s="102" t="s">
        <v>50</v>
      </c>
      <c r="Q101" s="145"/>
      <c r="R101" s="145"/>
    </row>
    <row r="102" spans="1:26" ht="45" x14ac:dyDescent="0.25">
      <c r="A102" s="79" t="s">
        <v>175</v>
      </c>
      <c r="B102" s="79"/>
      <c r="C102" s="79"/>
      <c r="D102" s="76" t="s">
        <v>83</v>
      </c>
      <c r="E102" s="76" t="s">
        <v>74</v>
      </c>
      <c r="F102" s="77">
        <v>11560</v>
      </c>
      <c r="G102" s="77">
        <v>6936</v>
      </c>
      <c r="H102" s="77"/>
      <c r="I102" s="79" t="s">
        <v>84</v>
      </c>
      <c r="J102" s="77"/>
      <c r="K102" s="77"/>
      <c r="L102" s="72">
        <v>2040</v>
      </c>
      <c r="M102" s="126">
        <v>43578</v>
      </c>
      <c r="N102" s="71" t="s">
        <v>17</v>
      </c>
      <c r="O102" s="102">
        <v>7</v>
      </c>
      <c r="P102" s="102" t="s">
        <v>20</v>
      </c>
      <c r="Q102" s="145"/>
      <c r="R102" s="145"/>
    </row>
    <row r="103" spans="1:26" ht="45" x14ac:dyDescent="0.25">
      <c r="A103" s="47" t="s">
        <v>174</v>
      </c>
      <c r="B103" s="47"/>
      <c r="C103" s="47"/>
      <c r="D103" s="48" t="s">
        <v>83</v>
      </c>
      <c r="E103" s="48" t="s">
        <v>74</v>
      </c>
      <c r="F103" s="49">
        <v>8160</v>
      </c>
      <c r="G103" s="49">
        <v>4896</v>
      </c>
      <c r="H103" s="49"/>
      <c r="I103" s="47" t="s">
        <v>84</v>
      </c>
      <c r="J103" s="49"/>
      <c r="K103" s="49"/>
      <c r="L103" s="184"/>
      <c r="M103" s="127">
        <v>43578</v>
      </c>
      <c r="N103" s="94" t="s">
        <v>26</v>
      </c>
      <c r="O103" s="107">
        <v>7</v>
      </c>
      <c r="P103" s="107" t="s">
        <v>20</v>
      </c>
      <c r="Q103" s="145"/>
      <c r="R103" s="145"/>
    </row>
    <row r="104" spans="1:26" x14ac:dyDescent="0.25">
      <c r="A104" s="4"/>
      <c r="B104" s="4"/>
      <c r="C104" s="4"/>
      <c r="D104" s="4"/>
      <c r="E104" s="29" t="s">
        <v>21</v>
      </c>
      <c r="F104" s="18">
        <f t="shared" ref="F104:G104" si="41">SUM(F99:F103)</f>
        <v>45900</v>
      </c>
      <c r="G104" s="18">
        <f t="shared" si="41"/>
        <v>38012</v>
      </c>
      <c r="H104" s="13"/>
      <c r="I104" s="4"/>
      <c r="J104" s="13">
        <f t="shared" ref="J104:L104" si="42">SUM(J99:J103)</f>
        <v>0</v>
      </c>
      <c r="K104" s="13">
        <f t="shared" si="42"/>
        <v>0</v>
      </c>
      <c r="L104" s="13">
        <f t="shared" si="42"/>
        <v>28220</v>
      </c>
      <c r="M104" s="21"/>
      <c r="N104" s="4"/>
      <c r="O104" s="106"/>
      <c r="P104" s="106"/>
      <c r="Q104" s="145"/>
      <c r="R104" s="145"/>
    </row>
    <row r="105" spans="1:26" ht="24" customHeight="1" x14ac:dyDescent="0.25">
      <c r="A105" s="43" t="s">
        <v>85</v>
      </c>
      <c r="B105" s="43"/>
      <c r="C105" s="43"/>
      <c r="D105" s="19"/>
      <c r="E105" s="19"/>
      <c r="F105" s="20"/>
      <c r="G105" s="20"/>
      <c r="H105" s="20"/>
      <c r="I105" s="19"/>
      <c r="J105" s="20"/>
      <c r="K105" s="20"/>
      <c r="L105" s="177"/>
      <c r="M105" s="123"/>
      <c r="N105" s="96"/>
      <c r="O105" s="103"/>
      <c r="P105" s="103"/>
      <c r="Q105" s="145"/>
      <c r="R105" s="145"/>
    </row>
    <row r="106" spans="1:26" ht="30" customHeight="1" x14ac:dyDescent="0.25">
      <c r="A106" s="74" t="s">
        <v>179</v>
      </c>
      <c r="B106" s="74" t="s">
        <v>348</v>
      </c>
      <c r="C106" s="74" t="s">
        <v>347</v>
      </c>
      <c r="D106" s="70" t="s">
        <v>86</v>
      </c>
      <c r="E106" s="69" t="s">
        <v>87</v>
      </c>
      <c r="F106" s="71">
        <v>230751.4</v>
      </c>
      <c r="G106" s="71">
        <v>115375.7</v>
      </c>
      <c r="H106" s="71"/>
      <c r="I106" s="74" t="s">
        <v>88</v>
      </c>
      <c r="J106" s="71">
        <v>57687.85</v>
      </c>
      <c r="K106" s="72"/>
      <c r="L106" s="72">
        <v>56169.120000000003</v>
      </c>
      <c r="M106" s="126">
        <v>44180</v>
      </c>
      <c r="N106" s="71" t="s">
        <v>17</v>
      </c>
      <c r="O106" s="92">
        <v>2</v>
      </c>
      <c r="P106" s="92" t="s">
        <v>18</v>
      </c>
      <c r="Q106" s="145"/>
      <c r="R106" s="145"/>
    </row>
    <row r="107" spans="1:26" ht="29.25" customHeight="1" x14ac:dyDescent="0.25">
      <c r="A107" s="74" t="s">
        <v>180</v>
      </c>
      <c r="B107" s="74" t="s">
        <v>348</v>
      </c>
      <c r="C107" s="74" t="s">
        <v>349</v>
      </c>
      <c r="D107" s="70" t="s">
        <v>86</v>
      </c>
      <c r="E107" s="69" t="s">
        <v>87</v>
      </c>
      <c r="F107" s="71">
        <v>9061.0400000000009</v>
      </c>
      <c r="G107" s="71">
        <v>4077.47</v>
      </c>
      <c r="H107" s="71"/>
      <c r="I107" s="74" t="s">
        <v>88</v>
      </c>
      <c r="J107" s="71"/>
      <c r="K107" s="72"/>
      <c r="L107" s="72">
        <v>4069.46</v>
      </c>
      <c r="M107" s="126">
        <v>43997</v>
      </c>
      <c r="N107" s="71" t="s">
        <v>17</v>
      </c>
      <c r="O107" s="92">
        <v>2</v>
      </c>
      <c r="P107" s="92" t="s">
        <v>18</v>
      </c>
      <c r="Q107" s="145"/>
      <c r="R107" s="145"/>
    </row>
    <row r="108" spans="1:26" ht="30" customHeight="1" x14ac:dyDescent="0.25">
      <c r="A108" s="74" t="s">
        <v>181</v>
      </c>
      <c r="B108" s="74" t="s">
        <v>348</v>
      </c>
      <c r="C108" s="74" t="s">
        <v>265</v>
      </c>
      <c r="D108" s="70" t="s">
        <v>86</v>
      </c>
      <c r="E108" s="69" t="s">
        <v>87</v>
      </c>
      <c r="F108" s="71">
        <v>37330.04</v>
      </c>
      <c r="G108" s="71">
        <v>16798.52</v>
      </c>
      <c r="H108" s="71"/>
      <c r="I108" s="74" t="s">
        <v>88</v>
      </c>
      <c r="J108" s="71"/>
      <c r="K108" s="72"/>
      <c r="L108" s="72">
        <v>14235.3</v>
      </c>
      <c r="M108" s="126">
        <v>43997</v>
      </c>
      <c r="N108" s="71" t="s">
        <v>17</v>
      </c>
      <c r="O108" s="92">
        <v>2</v>
      </c>
      <c r="P108" s="92" t="s">
        <v>18</v>
      </c>
      <c r="Q108" s="145"/>
      <c r="R108" s="145"/>
    </row>
    <row r="109" spans="1:26" x14ac:dyDescent="0.25">
      <c r="A109" s="4"/>
      <c r="B109" s="4"/>
      <c r="C109" s="4"/>
      <c r="D109" s="4"/>
      <c r="E109" s="11" t="s">
        <v>21</v>
      </c>
      <c r="F109" s="18">
        <f t="shared" ref="F109:G109" si="43">SUM(F106:F108)</f>
        <v>277142.48</v>
      </c>
      <c r="G109" s="18">
        <f t="shared" si="43"/>
        <v>136251.69</v>
      </c>
      <c r="H109" s="18"/>
      <c r="I109" s="18"/>
      <c r="J109" s="18">
        <f t="shared" ref="J109:L109" si="44">SUM(J106:J108)</f>
        <v>57687.85</v>
      </c>
      <c r="K109" s="18">
        <f t="shared" si="44"/>
        <v>0</v>
      </c>
      <c r="L109" s="18">
        <f t="shared" si="44"/>
        <v>74473.88</v>
      </c>
      <c r="M109" s="132"/>
      <c r="N109" s="4"/>
      <c r="O109" s="97"/>
      <c r="P109" s="97"/>
      <c r="Q109" s="145"/>
      <c r="R109" s="145"/>
    </row>
    <row r="110" spans="1:26" ht="24" customHeight="1" x14ac:dyDescent="0.25">
      <c r="A110" s="43" t="s">
        <v>59</v>
      </c>
      <c r="B110" s="43"/>
      <c r="C110" s="43"/>
      <c r="D110" s="19"/>
      <c r="E110" s="19"/>
      <c r="F110" s="20"/>
      <c r="G110" s="20"/>
      <c r="H110" s="20"/>
      <c r="I110" s="19"/>
      <c r="J110" s="20"/>
      <c r="K110" s="20"/>
      <c r="L110" s="177"/>
      <c r="M110" s="123"/>
      <c r="N110" s="96"/>
      <c r="O110" s="99"/>
      <c r="P110" s="99"/>
      <c r="Q110" s="145"/>
      <c r="R110" s="145"/>
    </row>
    <row r="111" spans="1:26" ht="28.5" customHeight="1" x14ac:dyDescent="0.25">
      <c r="A111" s="80" t="s">
        <v>182</v>
      </c>
      <c r="B111" s="80" t="s">
        <v>385</v>
      </c>
      <c r="C111" s="80" t="s">
        <v>350</v>
      </c>
      <c r="D111" s="69" t="s">
        <v>89</v>
      </c>
      <c r="E111" s="69" t="s">
        <v>90</v>
      </c>
      <c r="F111" s="71">
        <v>128953.82</v>
      </c>
      <c r="G111" s="72">
        <v>122279.21</v>
      </c>
      <c r="H111" s="72"/>
      <c r="I111" s="74" t="s">
        <v>91</v>
      </c>
      <c r="J111" s="72"/>
      <c r="K111" s="72"/>
      <c r="L111" s="72">
        <v>116709.62</v>
      </c>
      <c r="M111" s="126">
        <v>44534</v>
      </c>
      <c r="N111" s="166" t="s">
        <v>17</v>
      </c>
      <c r="O111" s="92">
        <v>3</v>
      </c>
      <c r="P111" s="92" t="s">
        <v>55</v>
      </c>
      <c r="Q111" s="173"/>
      <c r="R111" s="173"/>
    </row>
    <row r="112" spans="1:26" ht="45" x14ac:dyDescent="0.25">
      <c r="A112" s="80" t="s">
        <v>183</v>
      </c>
      <c r="B112" s="80" t="s">
        <v>384</v>
      </c>
      <c r="C112" s="80" t="s">
        <v>351</v>
      </c>
      <c r="D112" s="69" t="s">
        <v>89</v>
      </c>
      <c r="E112" s="69" t="s">
        <v>90</v>
      </c>
      <c r="F112" s="71">
        <v>26800.5</v>
      </c>
      <c r="G112" s="72">
        <v>26775</v>
      </c>
      <c r="H112" s="72"/>
      <c r="I112" s="74" t="s">
        <v>91</v>
      </c>
      <c r="J112" s="72"/>
      <c r="K112" s="72"/>
      <c r="L112" s="72">
        <v>26775</v>
      </c>
      <c r="M112" s="126">
        <v>44339</v>
      </c>
      <c r="N112" s="71" t="s">
        <v>17</v>
      </c>
      <c r="O112" s="92">
        <v>3</v>
      </c>
      <c r="P112" s="92" t="s">
        <v>55</v>
      </c>
      <c r="Q112" s="145"/>
      <c r="R112" s="145"/>
    </row>
    <row r="113" spans="1:19" x14ac:dyDescent="0.25">
      <c r="A113" s="4"/>
      <c r="B113" s="4"/>
      <c r="C113" s="4"/>
      <c r="D113" s="4"/>
      <c r="E113" s="11" t="s">
        <v>21</v>
      </c>
      <c r="F113" s="18">
        <f t="shared" ref="F113:G113" si="45">SUM(F111:F112)</f>
        <v>155754.32</v>
      </c>
      <c r="G113" s="18">
        <f t="shared" si="45"/>
        <v>149054.21000000002</v>
      </c>
      <c r="H113" s="18"/>
      <c r="I113" s="4"/>
      <c r="J113" s="18">
        <f t="shared" ref="J113:L113" si="46">SUM(J111:J112)</f>
        <v>0</v>
      </c>
      <c r="K113" s="18">
        <f t="shared" si="46"/>
        <v>0</v>
      </c>
      <c r="L113" s="18">
        <f t="shared" si="46"/>
        <v>143484.62</v>
      </c>
      <c r="M113" s="21"/>
      <c r="N113" s="4"/>
      <c r="O113" s="97"/>
      <c r="P113" s="97"/>
      <c r="Q113" s="145"/>
      <c r="R113" s="145"/>
    </row>
    <row r="114" spans="1:19" ht="24" customHeight="1" x14ac:dyDescent="0.25">
      <c r="A114" s="39" t="s">
        <v>92</v>
      </c>
      <c r="B114" s="39"/>
      <c r="C114" s="39"/>
      <c r="D114" s="19"/>
      <c r="E114" s="19"/>
      <c r="F114" s="20"/>
      <c r="G114" s="20"/>
      <c r="H114" s="20"/>
      <c r="I114" s="19"/>
      <c r="J114" s="20"/>
      <c r="K114" s="20"/>
      <c r="L114" s="177"/>
      <c r="M114" s="123"/>
      <c r="N114" s="96"/>
      <c r="O114" s="99"/>
      <c r="P114" s="99"/>
      <c r="Q114" s="145"/>
      <c r="R114" s="145"/>
    </row>
    <row r="115" spans="1:19" ht="31.5" customHeight="1" x14ac:dyDescent="0.25">
      <c r="A115" s="80" t="s">
        <v>184</v>
      </c>
      <c r="B115" s="80" t="s">
        <v>353</v>
      </c>
      <c r="C115" s="80" t="s">
        <v>352</v>
      </c>
      <c r="D115" s="74" t="s">
        <v>93</v>
      </c>
      <c r="E115" s="74" t="s">
        <v>94</v>
      </c>
      <c r="F115" s="71">
        <v>325000</v>
      </c>
      <c r="G115" s="71">
        <v>325000</v>
      </c>
      <c r="H115" s="71"/>
      <c r="I115" s="74" t="s">
        <v>95</v>
      </c>
      <c r="J115" s="71"/>
      <c r="K115" s="72">
        <v>95050.6</v>
      </c>
      <c r="L115" s="72">
        <v>196366.26</v>
      </c>
      <c r="M115" s="126">
        <v>44255</v>
      </c>
      <c r="N115" s="166" t="s">
        <v>17</v>
      </c>
      <c r="O115" s="92">
        <v>7</v>
      </c>
      <c r="P115" s="92" t="s">
        <v>50</v>
      </c>
      <c r="Q115" s="145"/>
      <c r="R115" s="145"/>
      <c r="S115" s="145"/>
    </row>
    <row r="116" spans="1:19" x14ac:dyDescent="0.25">
      <c r="A116" s="25"/>
      <c r="B116" s="25"/>
      <c r="C116" s="25"/>
      <c r="D116" s="4"/>
      <c r="E116" s="4"/>
      <c r="F116" s="18">
        <f t="shared" ref="F116:G116" si="47">F115</f>
        <v>325000</v>
      </c>
      <c r="G116" s="18">
        <f t="shared" si="47"/>
        <v>325000</v>
      </c>
      <c r="H116" s="13"/>
      <c r="I116" s="4"/>
      <c r="J116" s="18">
        <f t="shared" ref="J116:L116" si="48">J115</f>
        <v>0</v>
      </c>
      <c r="K116" s="18">
        <f t="shared" si="48"/>
        <v>95050.6</v>
      </c>
      <c r="L116" s="18">
        <f t="shared" si="48"/>
        <v>196366.26</v>
      </c>
      <c r="M116" s="21"/>
      <c r="N116" s="4"/>
      <c r="O116" s="97"/>
      <c r="P116" s="97"/>
      <c r="Q116" s="145"/>
      <c r="R116" s="145"/>
    </row>
    <row r="117" spans="1:19" ht="24" customHeight="1" x14ac:dyDescent="0.25">
      <c r="A117" s="43" t="s">
        <v>96</v>
      </c>
      <c r="B117" s="43"/>
      <c r="C117" s="43"/>
      <c r="D117" s="19"/>
      <c r="E117" s="19"/>
      <c r="F117" s="20"/>
      <c r="G117" s="20"/>
      <c r="H117" s="20"/>
      <c r="I117" s="19"/>
      <c r="J117" s="20"/>
      <c r="K117" s="20"/>
      <c r="L117" s="177"/>
      <c r="M117" s="123"/>
      <c r="N117" s="96"/>
      <c r="O117" s="99"/>
      <c r="P117" s="99"/>
      <c r="Q117" s="145"/>
      <c r="R117" s="145"/>
    </row>
    <row r="118" spans="1:19" ht="105" x14ac:dyDescent="0.25">
      <c r="A118" s="80" t="s">
        <v>185</v>
      </c>
      <c r="B118" s="80" t="s">
        <v>355</v>
      </c>
      <c r="C118" s="80" t="s">
        <v>354</v>
      </c>
      <c r="D118" s="74" t="s">
        <v>97</v>
      </c>
      <c r="E118" s="74" t="s">
        <v>98</v>
      </c>
      <c r="F118" s="71">
        <v>100000</v>
      </c>
      <c r="G118" s="71">
        <v>100000</v>
      </c>
      <c r="H118" s="71"/>
      <c r="I118" s="74" t="s">
        <v>99</v>
      </c>
      <c r="J118" s="71"/>
      <c r="K118" s="72">
        <v>47302.83</v>
      </c>
      <c r="L118" s="72">
        <v>52697.17</v>
      </c>
      <c r="M118" s="126">
        <v>44339</v>
      </c>
      <c r="N118" s="166" t="s">
        <v>17</v>
      </c>
      <c r="O118" s="92">
        <v>2</v>
      </c>
      <c r="P118" s="92" t="s">
        <v>25</v>
      </c>
      <c r="Q118" s="145"/>
      <c r="R118" s="145"/>
    </row>
    <row r="119" spans="1:19" x14ac:dyDescent="0.25">
      <c r="A119" s="25"/>
      <c r="B119" s="25"/>
      <c r="C119" s="25"/>
      <c r="D119" s="4"/>
      <c r="E119" s="4"/>
      <c r="F119" s="18">
        <f t="shared" ref="F119:G119" si="49">F118</f>
        <v>100000</v>
      </c>
      <c r="G119" s="18">
        <f t="shared" si="49"/>
        <v>100000</v>
      </c>
      <c r="H119" s="13"/>
      <c r="I119" s="4"/>
      <c r="J119" s="18">
        <f t="shared" ref="J119:L119" si="50">J118</f>
        <v>0</v>
      </c>
      <c r="K119" s="18">
        <f t="shared" si="50"/>
        <v>47302.83</v>
      </c>
      <c r="L119" s="18">
        <f t="shared" si="50"/>
        <v>52697.17</v>
      </c>
      <c r="M119" s="21"/>
      <c r="N119" s="4"/>
      <c r="O119" s="97"/>
      <c r="P119" s="97"/>
      <c r="Q119" s="145"/>
      <c r="R119" s="145"/>
    </row>
    <row r="120" spans="1:19" ht="24" customHeight="1" x14ac:dyDescent="0.25">
      <c r="A120" s="43" t="s">
        <v>100</v>
      </c>
      <c r="B120" s="43"/>
      <c r="C120" s="43"/>
      <c r="D120" s="19"/>
      <c r="E120" s="19"/>
      <c r="F120" s="20"/>
      <c r="G120" s="20"/>
      <c r="H120" s="20"/>
      <c r="I120" s="19"/>
      <c r="J120" s="20"/>
      <c r="K120" s="20"/>
      <c r="L120" s="177"/>
      <c r="M120" s="123"/>
      <c r="N120" s="96"/>
      <c r="O120" s="99"/>
      <c r="P120" s="99"/>
      <c r="Q120" s="145"/>
      <c r="R120" s="145"/>
    </row>
    <row r="121" spans="1:19" ht="32.25" customHeight="1" x14ac:dyDescent="0.25">
      <c r="A121" s="80" t="s">
        <v>186</v>
      </c>
      <c r="B121" s="80" t="s">
        <v>356</v>
      </c>
      <c r="C121" s="80" t="s">
        <v>351</v>
      </c>
      <c r="D121" s="74" t="s">
        <v>101</v>
      </c>
      <c r="E121" s="74" t="s">
        <v>98</v>
      </c>
      <c r="F121" s="71">
        <v>150000</v>
      </c>
      <c r="G121" s="71">
        <v>150000</v>
      </c>
      <c r="H121" s="71"/>
      <c r="I121" s="74" t="s">
        <v>102</v>
      </c>
      <c r="J121" s="71"/>
      <c r="K121" s="72">
        <v>100587</v>
      </c>
      <c r="L121" s="72">
        <v>46055</v>
      </c>
      <c r="M121" s="126">
        <v>44704</v>
      </c>
      <c r="N121" s="166" t="s">
        <v>17</v>
      </c>
      <c r="O121" s="92">
        <v>2</v>
      </c>
      <c r="P121" s="92" t="s">
        <v>25</v>
      </c>
      <c r="Q121" s="145"/>
      <c r="R121" s="145"/>
    </row>
    <row r="122" spans="1:19" x14ac:dyDescent="0.25">
      <c r="A122" s="4"/>
      <c r="B122" s="4"/>
      <c r="C122" s="4"/>
      <c r="D122" s="4"/>
      <c r="E122" s="4"/>
      <c r="F122" s="18">
        <f t="shared" ref="F122:G122" si="51">F121</f>
        <v>150000</v>
      </c>
      <c r="G122" s="18">
        <f t="shared" si="51"/>
        <v>150000</v>
      </c>
      <c r="H122" s="13"/>
      <c r="I122" s="4"/>
      <c r="J122" s="18">
        <f t="shared" ref="J122:L122" si="52">J121</f>
        <v>0</v>
      </c>
      <c r="K122" s="18">
        <f t="shared" si="52"/>
        <v>100587</v>
      </c>
      <c r="L122" s="18">
        <f t="shared" si="52"/>
        <v>46055</v>
      </c>
      <c r="M122" s="21"/>
      <c r="N122" s="4"/>
      <c r="O122" s="98"/>
      <c r="P122" s="98"/>
      <c r="Q122" s="145"/>
      <c r="R122" s="145"/>
    </row>
    <row r="123" spans="1:19" ht="24" customHeight="1" x14ac:dyDescent="0.25">
      <c r="A123" s="39" t="s">
        <v>13</v>
      </c>
      <c r="B123" s="39"/>
      <c r="C123" s="39"/>
      <c r="D123" s="9"/>
      <c r="E123" s="9"/>
      <c r="F123" s="10"/>
      <c r="G123" s="10"/>
      <c r="H123" s="10"/>
      <c r="I123" s="9"/>
      <c r="J123" s="10"/>
      <c r="K123" s="10"/>
      <c r="L123" s="176"/>
      <c r="M123" s="121"/>
      <c r="N123" s="9"/>
      <c r="O123" s="60"/>
      <c r="P123" s="60"/>
      <c r="Q123" s="145"/>
      <c r="R123" s="145"/>
    </row>
    <row r="124" spans="1:19" ht="28.5" customHeight="1" x14ac:dyDescent="0.25">
      <c r="A124" s="64" t="s">
        <v>187</v>
      </c>
      <c r="B124" s="64" t="s">
        <v>357</v>
      </c>
      <c r="C124" s="64" t="s">
        <v>265</v>
      </c>
      <c r="D124" s="45" t="s">
        <v>103</v>
      </c>
      <c r="E124" s="45" t="s">
        <v>104</v>
      </c>
      <c r="F124" s="44">
        <v>150000</v>
      </c>
      <c r="G124" s="44">
        <v>72861.97</v>
      </c>
      <c r="H124" s="44"/>
      <c r="I124" s="46" t="s">
        <v>247</v>
      </c>
      <c r="J124" s="44"/>
      <c r="K124" s="44"/>
      <c r="L124" s="179"/>
      <c r="M124" s="127">
        <v>44629</v>
      </c>
      <c r="N124" s="94" t="s">
        <v>412</v>
      </c>
      <c r="O124" s="64">
        <v>2</v>
      </c>
      <c r="P124" s="65" t="s">
        <v>18</v>
      </c>
      <c r="Q124" s="145"/>
      <c r="R124" s="145"/>
    </row>
    <row r="125" spans="1:19" ht="30" customHeight="1" x14ac:dyDescent="0.25">
      <c r="A125" s="80" t="s">
        <v>188</v>
      </c>
      <c r="B125" s="80" t="s">
        <v>336</v>
      </c>
      <c r="C125" s="80" t="s">
        <v>270</v>
      </c>
      <c r="D125" s="74" t="s">
        <v>103</v>
      </c>
      <c r="E125" s="74" t="s">
        <v>104</v>
      </c>
      <c r="F125" s="72">
        <v>150000</v>
      </c>
      <c r="G125" s="72">
        <v>75000</v>
      </c>
      <c r="H125" s="72"/>
      <c r="I125" s="75" t="s">
        <v>247</v>
      </c>
      <c r="J125" s="72"/>
      <c r="K125" s="72"/>
      <c r="L125" s="72">
        <v>75000</v>
      </c>
      <c r="M125" s="126">
        <v>44270</v>
      </c>
      <c r="N125" s="71" t="s">
        <v>17</v>
      </c>
      <c r="O125" s="80">
        <v>7</v>
      </c>
      <c r="P125" s="81" t="s">
        <v>20</v>
      </c>
      <c r="Q125" s="145"/>
      <c r="R125" s="145"/>
    </row>
    <row r="126" spans="1:19" ht="33.75" customHeight="1" x14ac:dyDescent="0.25">
      <c r="A126" s="80" t="s">
        <v>189</v>
      </c>
      <c r="B126" s="80" t="s">
        <v>358</v>
      </c>
      <c r="C126" s="80" t="s">
        <v>265</v>
      </c>
      <c r="D126" s="80" t="s">
        <v>103</v>
      </c>
      <c r="E126" s="80" t="s">
        <v>104</v>
      </c>
      <c r="F126" s="80">
        <v>150000</v>
      </c>
      <c r="G126" s="80">
        <v>75000</v>
      </c>
      <c r="H126" s="80"/>
      <c r="I126" s="80" t="s">
        <v>247</v>
      </c>
      <c r="J126" s="80"/>
      <c r="K126" s="72">
        <v>60000</v>
      </c>
      <c r="L126" s="72">
        <v>15000</v>
      </c>
      <c r="M126" s="126">
        <v>44454</v>
      </c>
      <c r="N126" s="80" t="s">
        <v>17</v>
      </c>
      <c r="O126" s="80">
        <v>2</v>
      </c>
      <c r="P126" s="80" t="s">
        <v>18</v>
      </c>
      <c r="Q126" s="145"/>
      <c r="R126" s="145"/>
    </row>
    <row r="127" spans="1:19" ht="30" x14ac:dyDescent="0.25">
      <c r="A127" s="79" t="s">
        <v>191</v>
      </c>
      <c r="B127" s="79" t="s">
        <v>359</v>
      </c>
      <c r="C127" s="79" t="s">
        <v>264</v>
      </c>
      <c r="D127" s="74" t="s">
        <v>103</v>
      </c>
      <c r="E127" s="74" t="s">
        <v>104</v>
      </c>
      <c r="F127" s="72">
        <v>76543.38</v>
      </c>
      <c r="G127" s="72">
        <v>35263.33</v>
      </c>
      <c r="H127" s="72"/>
      <c r="I127" s="75" t="s">
        <v>247</v>
      </c>
      <c r="J127" s="82"/>
      <c r="K127" s="72">
        <v>11890.6</v>
      </c>
      <c r="L127" s="72">
        <v>18427.71</v>
      </c>
      <c r="M127" s="126">
        <v>44270</v>
      </c>
      <c r="N127" s="71" t="s">
        <v>17</v>
      </c>
      <c r="O127" s="80">
        <v>7</v>
      </c>
      <c r="P127" s="81" t="s">
        <v>20</v>
      </c>
      <c r="Q127" s="145"/>
      <c r="R127" s="145"/>
    </row>
    <row r="128" spans="1:19" ht="27" customHeight="1" x14ac:dyDescent="0.25">
      <c r="A128" s="64" t="s">
        <v>190</v>
      </c>
      <c r="B128" s="64" t="s">
        <v>360</v>
      </c>
      <c r="C128" s="64" t="s">
        <v>270</v>
      </c>
      <c r="D128" s="45" t="s">
        <v>103</v>
      </c>
      <c r="E128" s="45" t="s">
        <v>104</v>
      </c>
      <c r="F128" s="44">
        <v>129998.49</v>
      </c>
      <c r="G128" s="44">
        <v>64466.9</v>
      </c>
      <c r="H128" s="44"/>
      <c r="I128" s="46" t="s">
        <v>247</v>
      </c>
      <c r="J128" s="44"/>
      <c r="K128" s="44"/>
      <c r="L128" s="179"/>
      <c r="M128" s="127">
        <v>44270</v>
      </c>
      <c r="N128" s="94" t="s">
        <v>26</v>
      </c>
      <c r="O128" s="64">
        <v>7</v>
      </c>
      <c r="P128" s="65" t="s">
        <v>20</v>
      </c>
      <c r="Q128" s="145"/>
      <c r="R128" s="145"/>
    </row>
    <row r="129" spans="1:18" ht="31.5" customHeight="1" x14ac:dyDescent="0.25">
      <c r="A129" s="72" t="s">
        <v>192</v>
      </c>
      <c r="B129" s="72" t="s">
        <v>361</v>
      </c>
      <c r="C129" s="72" t="s">
        <v>265</v>
      </c>
      <c r="D129" s="72" t="s">
        <v>103</v>
      </c>
      <c r="E129" s="72" t="s">
        <v>104</v>
      </c>
      <c r="F129" s="72">
        <v>93877.94</v>
      </c>
      <c r="G129" s="72">
        <v>44649.93</v>
      </c>
      <c r="H129" s="72"/>
      <c r="I129" s="75" t="s">
        <v>247</v>
      </c>
      <c r="J129" s="72">
        <v>22324.97</v>
      </c>
      <c r="K129" s="73"/>
      <c r="L129" s="72">
        <v>15244.43</v>
      </c>
      <c r="M129" s="126">
        <v>44454</v>
      </c>
      <c r="N129" s="69" t="s">
        <v>17</v>
      </c>
      <c r="O129" s="80">
        <v>2</v>
      </c>
      <c r="P129" s="81" t="s">
        <v>18</v>
      </c>
      <c r="Q129" s="145"/>
      <c r="R129" s="145"/>
    </row>
    <row r="130" spans="1:18" ht="30" customHeight="1" x14ac:dyDescent="0.25">
      <c r="A130" s="80" t="s">
        <v>193</v>
      </c>
      <c r="B130" s="80" t="s">
        <v>362</v>
      </c>
      <c r="C130" s="80" t="s">
        <v>262</v>
      </c>
      <c r="D130" s="74" t="s">
        <v>103</v>
      </c>
      <c r="E130" s="74" t="s">
        <v>104</v>
      </c>
      <c r="F130" s="72">
        <v>28629.06</v>
      </c>
      <c r="G130" s="72">
        <v>13618.28</v>
      </c>
      <c r="H130" s="72"/>
      <c r="I130" s="75" t="s">
        <v>247</v>
      </c>
      <c r="J130" s="72"/>
      <c r="K130" s="72"/>
      <c r="L130" s="72">
        <v>12602.5</v>
      </c>
      <c r="M130" s="126">
        <v>44454</v>
      </c>
      <c r="N130" s="71" t="s">
        <v>17</v>
      </c>
      <c r="O130" s="80">
        <v>7</v>
      </c>
      <c r="P130" s="81" t="s">
        <v>20</v>
      </c>
      <c r="Q130" s="145"/>
      <c r="R130" s="145"/>
    </row>
    <row r="131" spans="1:18" ht="30.75" customHeight="1" x14ac:dyDescent="0.25">
      <c r="A131" s="79" t="s">
        <v>194</v>
      </c>
      <c r="B131" s="79"/>
      <c r="C131" s="79"/>
      <c r="D131" s="74" t="s">
        <v>103</v>
      </c>
      <c r="E131" s="74" t="s">
        <v>104</v>
      </c>
      <c r="F131" s="72">
        <v>43545.54</v>
      </c>
      <c r="G131" s="72">
        <v>21772.77</v>
      </c>
      <c r="H131" s="72"/>
      <c r="I131" s="75" t="s">
        <v>247</v>
      </c>
      <c r="J131" s="72"/>
      <c r="K131" s="72"/>
      <c r="L131" s="72">
        <v>21195.71</v>
      </c>
      <c r="M131" s="126">
        <v>44454</v>
      </c>
      <c r="N131" s="71" t="s">
        <v>17</v>
      </c>
      <c r="O131" s="80">
        <v>7</v>
      </c>
      <c r="P131" s="81" t="s">
        <v>20</v>
      </c>
      <c r="Q131" s="145"/>
      <c r="R131" s="145"/>
    </row>
    <row r="132" spans="1:18" ht="32.25" customHeight="1" x14ac:dyDescent="0.25">
      <c r="A132" s="80" t="s">
        <v>195</v>
      </c>
      <c r="B132" s="80" t="s">
        <v>363</v>
      </c>
      <c r="C132" s="80" t="s">
        <v>262</v>
      </c>
      <c r="D132" s="74" t="s">
        <v>103</v>
      </c>
      <c r="E132" s="74" t="s">
        <v>104</v>
      </c>
      <c r="F132" s="72">
        <v>32153.25</v>
      </c>
      <c r="G132" s="72">
        <v>15744.13</v>
      </c>
      <c r="H132" s="72"/>
      <c r="I132" s="75" t="s">
        <v>247</v>
      </c>
      <c r="J132" s="72"/>
      <c r="K132" s="72"/>
      <c r="L132" s="72">
        <v>12346.44</v>
      </c>
      <c r="M132" s="126">
        <v>44270</v>
      </c>
      <c r="N132" s="71" t="s">
        <v>17</v>
      </c>
      <c r="O132" s="80">
        <v>7</v>
      </c>
      <c r="P132" s="81" t="s">
        <v>20</v>
      </c>
      <c r="Q132" s="145"/>
      <c r="R132" s="145"/>
    </row>
    <row r="133" spans="1:18" ht="28.5" customHeight="1" x14ac:dyDescent="0.25">
      <c r="A133" s="80" t="s">
        <v>196</v>
      </c>
      <c r="B133" s="80" t="s">
        <v>364</v>
      </c>
      <c r="C133" s="80" t="s">
        <v>270</v>
      </c>
      <c r="D133" s="74" t="s">
        <v>103</v>
      </c>
      <c r="E133" s="74" t="s">
        <v>104</v>
      </c>
      <c r="F133" s="72">
        <v>150000</v>
      </c>
      <c r="G133" s="72">
        <v>72378.28</v>
      </c>
      <c r="H133" s="72"/>
      <c r="I133" s="75" t="s">
        <v>247</v>
      </c>
      <c r="J133" s="72"/>
      <c r="K133" s="72">
        <v>48786.53</v>
      </c>
      <c r="L133" s="72">
        <v>21599.07</v>
      </c>
      <c r="M133" s="126">
        <v>44270</v>
      </c>
      <c r="N133" s="71" t="s">
        <v>17</v>
      </c>
      <c r="O133" s="80">
        <v>7</v>
      </c>
      <c r="P133" s="81" t="s">
        <v>20</v>
      </c>
      <c r="Q133" s="145"/>
      <c r="R133" s="145"/>
    </row>
    <row r="134" spans="1:18" ht="27" customHeight="1" x14ac:dyDescent="0.25">
      <c r="A134" s="80" t="s">
        <v>197</v>
      </c>
      <c r="B134" s="80" t="s">
        <v>365</v>
      </c>
      <c r="C134" s="80" t="s">
        <v>270</v>
      </c>
      <c r="D134" s="74" t="s">
        <v>103</v>
      </c>
      <c r="E134" s="74" t="s">
        <v>104</v>
      </c>
      <c r="F134" s="72">
        <v>150000</v>
      </c>
      <c r="G134" s="72">
        <v>72675</v>
      </c>
      <c r="H134" s="72"/>
      <c r="I134" s="75" t="s">
        <v>247</v>
      </c>
      <c r="J134" s="72"/>
      <c r="K134" s="72">
        <v>46868.46</v>
      </c>
      <c r="L134" s="72">
        <v>20389.22</v>
      </c>
      <c r="M134" s="126">
        <v>44454</v>
      </c>
      <c r="N134" s="69" t="s">
        <v>17</v>
      </c>
      <c r="O134" s="80">
        <v>7</v>
      </c>
      <c r="P134" s="81" t="s">
        <v>20</v>
      </c>
      <c r="Q134" s="145"/>
      <c r="R134" s="145"/>
    </row>
    <row r="135" spans="1:18" ht="28.5" customHeight="1" x14ac:dyDescent="0.25">
      <c r="A135" s="80" t="s">
        <v>198</v>
      </c>
      <c r="B135" s="80" t="s">
        <v>366</v>
      </c>
      <c r="C135" s="80" t="s">
        <v>267</v>
      </c>
      <c r="D135" s="74" t="s">
        <v>103</v>
      </c>
      <c r="E135" s="74" t="s">
        <v>104</v>
      </c>
      <c r="F135" s="72">
        <v>127407.38</v>
      </c>
      <c r="G135" s="72">
        <v>57333.32</v>
      </c>
      <c r="H135" s="72"/>
      <c r="I135" s="75" t="s">
        <v>247</v>
      </c>
      <c r="J135" s="72"/>
      <c r="K135" s="72"/>
      <c r="L135" s="72">
        <v>57333.32</v>
      </c>
      <c r="M135" s="126">
        <v>44270</v>
      </c>
      <c r="N135" s="71" t="s">
        <v>17</v>
      </c>
      <c r="O135" s="80">
        <v>7</v>
      </c>
      <c r="P135" s="81" t="s">
        <v>20</v>
      </c>
      <c r="Q135" s="145"/>
      <c r="R135" s="145"/>
    </row>
    <row r="136" spans="1:18" ht="28.5" customHeight="1" x14ac:dyDescent="0.25">
      <c r="A136" s="80" t="s">
        <v>199</v>
      </c>
      <c r="B136" s="80" t="s">
        <v>367</v>
      </c>
      <c r="C136" s="80" t="s">
        <v>265</v>
      </c>
      <c r="D136" s="74" t="s">
        <v>103</v>
      </c>
      <c r="E136" s="74" t="s">
        <v>104</v>
      </c>
      <c r="F136" s="72">
        <v>116135.61</v>
      </c>
      <c r="G136" s="72">
        <v>56247.31</v>
      </c>
      <c r="H136" s="72"/>
      <c r="I136" s="75" t="s">
        <v>247</v>
      </c>
      <c r="J136" s="192"/>
      <c r="K136" s="72">
        <v>44396.57</v>
      </c>
      <c r="L136" s="72">
        <v>8172.91</v>
      </c>
      <c r="M136" s="126">
        <v>44454</v>
      </c>
      <c r="N136" s="69" t="s">
        <v>17</v>
      </c>
      <c r="O136" s="80">
        <v>7</v>
      </c>
      <c r="P136" s="81" t="s">
        <v>20</v>
      </c>
      <c r="Q136" s="145"/>
      <c r="R136" s="145"/>
    </row>
    <row r="137" spans="1:18" ht="27" customHeight="1" x14ac:dyDescent="0.25">
      <c r="A137" s="80" t="s">
        <v>200</v>
      </c>
      <c r="B137" s="80" t="s">
        <v>368</v>
      </c>
      <c r="C137" s="80" t="s">
        <v>265</v>
      </c>
      <c r="D137" s="74" t="s">
        <v>103</v>
      </c>
      <c r="E137" s="74" t="s">
        <v>104</v>
      </c>
      <c r="F137" s="72">
        <v>64634.93</v>
      </c>
      <c r="G137" s="72">
        <v>32103.97</v>
      </c>
      <c r="H137" s="72"/>
      <c r="I137" s="75" t="s">
        <v>247</v>
      </c>
      <c r="J137" s="72"/>
      <c r="K137" s="72"/>
      <c r="L137" s="72">
        <v>32103.97</v>
      </c>
      <c r="M137" s="126">
        <v>44270</v>
      </c>
      <c r="N137" s="71" t="s">
        <v>17</v>
      </c>
      <c r="O137" s="80">
        <v>7</v>
      </c>
      <c r="P137" s="81" t="s">
        <v>20</v>
      </c>
      <c r="Q137" s="145"/>
      <c r="R137" s="145"/>
    </row>
    <row r="138" spans="1:18" ht="28.5" customHeight="1" x14ac:dyDescent="0.25">
      <c r="A138" s="80" t="s">
        <v>201</v>
      </c>
      <c r="B138" s="80" t="s">
        <v>369</v>
      </c>
      <c r="C138" s="80" t="s">
        <v>270</v>
      </c>
      <c r="D138" s="74" t="s">
        <v>103</v>
      </c>
      <c r="E138" s="74" t="s">
        <v>104</v>
      </c>
      <c r="F138" s="72">
        <v>69527.850000000006</v>
      </c>
      <c r="G138" s="72">
        <v>34763.93</v>
      </c>
      <c r="H138" s="72"/>
      <c r="I138" s="75" t="s">
        <v>247</v>
      </c>
      <c r="J138" s="72"/>
      <c r="K138" s="72">
        <v>15913.38</v>
      </c>
      <c r="L138" s="72">
        <v>9276.31</v>
      </c>
      <c r="M138" s="126">
        <v>44454</v>
      </c>
      <c r="N138" s="69" t="s">
        <v>17</v>
      </c>
      <c r="O138" s="80">
        <v>7</v>
      </c>
      <c r="P138" s="81" t="s">
        <v>20</v>
      </c>
      <c r="Q138" s="145"/>
      <c r="R138" s="145"/>
    </row>
    <row r="139" spans="1:18" ht="31.5" customHeight="1" x14ac:dyDescent="0.25">
      <c r="A139" s="80" t="s">
        <v>202</v>
      </c>
      <c r="B139" s="80" t="s">
        <v>370</v>
      </c>
      <c r="C139" s="80" t="s">
        <v>262</v>
      </c>
      <c r="D139" s="74" t="s">
        <v>103</v>
      </c>
      <c r="E139" s="74" t="s">
        <v>104</v>
      </c>
      <c r="F139" s="72">
        <v>26000</v>
      </c>
      <c r="G139" s="72">
        <v>11700</v>
      </c>
      <c r="H139" s="72"/>
      <c r="I139" s="75" t="s">
        <v>247</v>
      </c>
      <c r="J139" s="72"/>
      <c r="K139" s="72"/>
      <c r="L139" s="72">
        <v>11700</v>
      </c>
      <c r="M139" s="126">
        <v>44270</v>
      </c>
      <c r="N139" s="71" t="s">
        <v>17</v>
      </c>
      <c r="O139" s="80">
        <v>7</v>
      </c>
      <c r="P139" s="81" t="s">
        <v>20</v>
      </c>
      <c r="Q139" s="145"/>
      <c r="R139" s="145"/>
    </row>
    <row r="140" spans="1:18" ht="27.75" customHeight="1" x14ac:dyDescent="0.25">
      <c r="A140" s="80" t="s">
        <v>203</v>
      </c>
      <c r="B140" s="80" t="s">
        <v>371</v>
      </c>
      <c r="C140" s="80" t="s">
        <v>262</v>
      </c>
      <c r="D140" s="74" t="s">
        <v>103</v>
      </c>
      <c r="E140" s="74" t="s">
        <v>104</v>
      </c>
      <c r="F140" s="72">
        <v>14672</v>
      </c>
      <c r="G140" s="72">
        <v>6602.4</v>
      </c>
      <c r="H140" s="72"/>
      <c r="I140" s="75" t="s">
        <v>247</v>
      </c>
      <c r="J140" s="72"/>
      <c r="K140" s="72"/>
      <c r="L140" s="72">
        <v>6602.4</v>
      </c>
      <c r="M140" s="126">
        <v>44270</v>
      </c>
      <c r="N140" s="71" t="s">
        <v>17</v>
      </c>
      <c r="O140" s="80">
        <v>7</v>
      </c>
      <c r="P140" s="81" t="s">
        <v>20</v>
      </c>
      <c r="Q140" s="145"/>
      <c r="R140" s="145"/>
    </row>
    <row r="141" spans="1:18" ht="28.5" customHeight="1" x14ac:dyDescent="0.25">
      <c r="A141" s="80" t="s">
        <v>204</v>
      </c>
      <c r="B141" s="80" t="s">
        <v>372</v>
      </c>
      <c r="C141" s="80" t="s">
        <v>270</v>
      </c>
      <c r="D141" s="74" t="s">
        <v>103</v>
      </c>
      <c r="E141" s="74" t="s">
        <v>104</v>
      </c>
      <c r="F141" s="72">
        <v>21494</v>
      </c>
      <c r="G141" s="72">
        <v>10173.4</v>
      </c>
      <c r="H141" s="72"/>
      <c r="I141" s="75" t="s">
        <v>247</v>
      </c>
      <c r="J141" s="72"/>
      <c r="K141" s="72"/>
      <c r="L141" s="72">
        <v>10173.4</v>
      </c>
      <c r="M141" s="126">
        <v>44270</v>
      </c>
      <c r="N141" s="71" t="s">
        <v>17</v>
      </c>
      <c r="O141" s="80">
        <v>7</v>
      </c>
      <c r="P141" s="81" t="s">
        <v>20</v>
      </c>
      <c r="Q141" s="145"/>
      <c r="R141" s="145"/>
    </row>
    <row r="142" spans="1:18" x14ac:dyDescent="0.25">
      <c r="A142" s="4"/>
      <c r="B142" s="4"/>
      <c r="C142" s="4"/>
      <c r="D142" s="4"/>
      <c r="E142" s="30" t="s">
        <v>21</v>
      </c>
      <c r="F142" s="18">
        <f t="shared" ref="F142:G142" si="53">SUM(F124:F141)</f>
        <v>1594619.4300000002</v>
      </c>
      <c r="G142" s="18">
        <f t="shared" si="53"/>
        <v>772354.92</v>
      </c>
      <c r="H142" s="13"/>
      <c r="I142" s="4"/>
      <c r="J142" s="18">
        <f t="shared" ref="J142:L142" si="54">SUM(J124:J141)</f>
        <v>22324.97</v>
      </c>
      <c r="K142" s="18">
        <f t="shared" si="54"/>
        <v>227855.54</v>
      </c>
      <c r="L142" s="18">
        <f t="shared" si="54"/>
        <v>347167.38999999996</v>
      </c>
      <c r="N142" s="4"/>
      <c r="O142" s="58"/>
      <c r="P142" s="58"/>
      <c r="Q142" s="145"/>
      <c r="R142" s="145"/>
    </row>
    <row r="143" spans="1:18" ht="24" customHeight="1" x14ac:dyDescent="0.25">
      <c r="A143" s="43" t="s">
        <v>51</v>
      </c>
      <c r="B143" s="43"/>
      <c r="C143" s="43"/>
      <c r="D143" s="19"/>
      <c r="E143" s="19"/>
      <c r="F143" s="20"/>
      <c r="G143" s="20"/>
      <c r="H143" s="20"/>
      <c r="I143" s="19"/>
      <c r="J143" s="20"/>
      <c r="K143" s="20"/>
      <c r="L143" s="177"/>
      <c r="M143" s="123"/>
      <c r="N143" s="19"/>
      <c r="O143" s="66"/>
      <c r="P143" s="66"/>
      <c r="Q143" s="145"/>
      <c r="R143" s="145"/>
    </row>
    <row r="144" spans="1:18" ht="27.75" customHeight="1" x14ac:dyDescent="0.25">
      <c r="A144" s="74" t="s">
        <v>206</v>
      </c>
      <c r="B144" s="74" t="s">
        <v>374</v>
      </c>
      <c r="C144" s="74" t="s">
        <v>373</v>
      </c>
      <c r="D144" s="74" t="s">
        <v>105</v>
      </c>
      <c r="E144" s="74" t="s">
        <v>104</v>
      </c>
      <c r="F144" s="72">
        <v>193697.82</v>
      </c>
      <c r="G144" s="72">
        <v>96848.91</v>
      </c>
      <c r="H144" s="72"/>
      <c r="I144" s="75" t="s">
        <v>250</v>
      </c>
      <c r="J144" s="72"/>
      <c r="K144" s="72">
        <v>32500</v>
      </c>
      <c r="L144" s="72">
        <v>64348.91</v>
      </c>
      <c r="M144" s="126">
        <v>44515</v>
      </c>
      <c r="N144" s="69" t="s">
        <v>17</v>
      </c>
      <c r="O144" s="80">
        <v>3</v>
      </c>
      <c r="P144" s="81" t="s">
        <v>55</v>
      </c>
      <c r="Q144" s="145"/>
      <c r="R144" s="145"/>
    </row>
    <row r="145" spans="1:18" ht="29.25" customHeight="1" x14ac:dyDescent="0.25">
      <c r="A145" s="86" t="s">
        <v>205</v>
      </c>
      <c r="B145" s="86" t="s">
        <v>374</v>
      </c>
      <c r="C145" s="86" t="s">
        <v>289</v>
      </c>
      <c r="D145" s="86" t="s">
        <v>105</v>
      </c>
      <c r="E145" s="86" t="s">
        <v>104</v>
      </c>
      <c r="F145" s="85">
        <v>198868.91</v>
      </c>
      <c r="G145" s="85">
        <v>198868.91</v>
      </c>
      <c r="H145" s="85"/>
      <c r="I145" s="87" t="s">
        <v>250</v>
      </c>
      <c r="J145" s="85"/>
      <c r="K145" s="85"/>
      <c r="L145" s="185"/>
      <c r="M145" s="131">
        <v>44819</v>
      </c>
      <c r="N145" s="83" t="s">
        <v>19</v>
      </c>
      <c r="O145" s="88">
        <v>2</v>
      </c>
      <c r="P145" s="89" t="s">
        <v>37</v>
      </c>
      <c r="Q145" s="145"/>
      <c r="R145" s="145"/>
    </row>
    <row r="146" spans="1:18" x14ac:dyDescent="0.25">
      <c r="A146" s="4"/>
      <c r="B146" s="4"/>
      <c r="C146" s="4"/>
      <c r="D146" s="4"/>
      <c r="E146" s="30" t="s">
        <v>21</v>
      </c>
      <c r="F146" s="18">
        <f t="shared" ref="F146:G146" si="55">SUM(F144:F145)</f>
        <v>392566.73</v>
      </c>
      <c r="G146" s="18">
        <f t="shared" si="55"/>
        <v>295717.82</v>
      </c>
      <c r="H146" s="13"/>
      <c r="I146" s="4"/>
      <c r="J146" s="18">
        <f t="shared" ref="J146:L146" si="56">SUM(J144:J145)</f>
        <v>0</v>
      </c>
      <c r="K146" s="18">
        <f t="shared" si="56"/>
        <v>32500</v>
      </c>
      <c r="L146" s="18">
        <f t="shared" si="56"/>
        <v>64348.91</v>
      </c>
      <c r="M146" s="21"/>
      <c r="N146" s="4"/>
      <c r="O146" s="61"/>
      <c r="P146" s="62"/>
      <c r="Q146" s="145"/>
      <c r="R146" s="145"/>
    </row>
    <row r="147" spans="1:18" ht="24" customHeight="1" x14ac:dyDescent="0.25">
      <c r="A147" s="34" t="s">
        <v>124</v>
      </c>
      <c r="B147" s="34"/>
      <c r="C147" s="34"/>
      <c r="D147" s="32"/>
      <c r="E147" s="32"/>
      <c r="F147" s="33"/>
      <c r="G147" s="33"/>
      <c r="H147" s="33"/>
      <c r="I147" s="33"/>
      <c r="J147" s="33"/>
      <c r="K147" s="33"/>
      <c r="L147" s="186"/>
      <c r="M147" s="133"/>
      <c r="N147" s="33"/>
      <c r="O147" s="67"/>
      <c r="P147" s="68"/>
      <c r="Q147" s="145"/>
      <c r="R147" s="145"/>
    </row>
    <row r="148" spans="1:18" ht="44.25" customHeight="1" x14ac:dyDescent="0.25">
      <c r="A148" s="113" t="s">
        <v>207</v>
      </c>
      <c r="B148" s="113" t="s">
        <v>386</v>
      </c>
      <c r="C148" s="113" t="s">
        <v>375</v>
      </c>
      <c r="D148" s="90" t="s">
        <v>125</v>
      </c>
      <c r="E148" s="90" t="s">
        <v>126</v>
      </c>
      <c r="F148" s="91">
        <v>140000</v>
      </c>
      <c r="G148" s="91">
        <v>125439.21</v>
      </c>
      <c r="H148" s="90"/>
      <c r="I148" s="90" t="s">
        <v>127</v>
      </c>
      <c r="J148" s="91"/>
      <c r="K148" s="91"/>
      <c r="L148" s="187"/>
      <c r="M148" s="131">
        <v>44859</v>
      </c>
      <c r="N148" s="83" t="s">
        <v>19</v>
      </c>
      <c r="O148" s="88">
        <v>2</v>
      </c>
      <c r="P148" s="89" t="s">
        <v>37</v>
      </c>
      <c r="Q148" s="145"/>
      <c r="R148" s="145"/>
    </row>
    <row r="149" spans="1:18" ht="75" x14ac:dyDescent="0.25">
      <c r="A149" s="113" t="s">
        <v>208</v>
      </c>
      <c r="B149" s="113" t="s">
        <v>387</v>
      </c>
      <c r="C149" s="113" t="s">
        <v>262</v>
      </c>
      <c r="D149" s="90" t="s">
        <v>125</v>
      </c>
      <c r="E149" s="90" t="s">
        <v>126</v>
      </c>
      <c r="F149" s="91">
        <v>140000</v>
      </c>
      <c r="G149" s="91">
        <v>138575</v>
      </c>
      <c r="H149" s="90"/>
      <c r="I149" s="90" t="s">
        <v>127</v>
      </c>
      <c r="J149" s="91"/>
      <c r="K149" s="91"/>
      <c r="L149" s="187"/>
      <c r="M149" s="131">
        <v>44767</v>
      </c>
      <c r="N149" s="83" t="s">
        <v>19</v>
      </c>
      <c r="O149" s="88">
        <v>2</v>
      </c>
      <c r="P149" s="89" t="s">
        <v>37</v>
      </c>
      <c r="Q149" s="145"/>
      <c r="R149" s="145"/>
    </row>
    <row r="150" spans="1:18" ht="90" x14ac:dyDescent="0.25">
      <c r="A150" s="167" t="s">
        <v>209</v>
      </c>
      <c r="B150" s="167" t="s">
        <v>388</v>
      </c>
      <c r="C150" s="167" t="s">
        <v>376</v>
      </c>
      <c r="D150" s="169" t="s">
        <v>125</v>
      </c>
      <c r="E150" s="169" t="s">
        <v>126</v>
      </c>
      <c r="F150" s="168">
        <v>140000</v>
      </c>
      <c r="G150" s="168">
        <v>139955</v>
      </c>
      <c r="H150" s="169"/>
      <c r="I150" s="169" t="s">
        <v>127</v>
      </c>
      <c r="J150" s="168"/>
      <c r="K150" s="168"/>
      <c r="L150" s="168">
        <v>139955</v>
      </c>
      <c r="M150" s="126">
        <v>44494</v>
      </c>
      <c r="N150" s="69" t="s">
        <v>17</v>
      </c>
      <c r="O150" s="80">
        <v>2</v>
      </c>
      <c r="P150" s="81" t="s">
        <v>37</v>
      </c>
      <c r="Q150" s="145"/>
      <c r="R150" s="145"/>
    </row>
    <row r="151" spans="1:18" x14ac:dyDescent="0.25">
      <c r="A151" s="51"/>
      <c r="B151" s="51"/>
      <c r="C151" s="51"/>
      <c r="D151" s="51"/>
      <c r="E151" s="51" t="s">
        <v>21</v>
      </c>
      <c r="F151" s="52">
        <f t="shared" ref="F151:G151" si="57">SUM(F148:F150)</f>
        <v>420000</v>
      </c>
      <c r="G151" s="52">
        <f t="shared" si="57"/>
        <v>403969.21</v>
      </c>
      <c r="H151" s="52"/>
      <c r="I151" s="51"/>
      <c r="J151" s="52">
        <f t="shared" ref="J151:L151" si="58">SUM(J148:J150)</f>
        <v>0</v>
      </c>
      <c r="K151" s="52">
        <f t="shared" si="58"/>
        <v>0</v>
      </c>
      <c r="L151" s="18">
        <f t="shared" si="58"/>
        <v>139955</v>
      </c>
      <c r="M151" s="134"/>
      <c r="N151" s="53"/>
      <c r="O151" s="61"/>
      <c r="P151" s="62"/>
      <c r="Q151" s="145"/>
      <c r="R151" s="145"/>
    </row>
    <row r="152" spans="1:18" ht="24" customHeight="1" x14ac:dyDescent="0.25">
      <c r="A152" s="34" t="s">
        <v>128</v>
      </c>
      <c r="B152" s="34"/>
      <c r="C152" s="34"/>
      <c r="D152" s="54"/>
      <c r="E152" s="54"/>
      <c r="F152" s="54"/>
      <c r="G152" s="54"/>
      <c r="H152" s="54"/>
      <c r="I152" s="54"/>
      <c r="J152" s="55"/>
      <c r="K152" s="55"/>
      <c r="L152" s="188"/>
      <c r="M152" s="135"/>
      <c r="N152" s="54"/>
      <c r="O152" s="67"/>
      <c r="P152" s="68"/>
      <c r="Q152" s="145"/>
      <c r="R152" s="145"/>
    </row>
    <row r="153" spans="1:18" ht="45" x14ac:dyDescent="0.25">
      <c r="A153" s="146" t="s">
        <v>211</v>
      </c>
      <c r="B153" s="146" t="s">
        <v>377</v>
      </c>
      <c r="C153" s="146" t="s">
        <v>301</v>
      </c>
      <c r="D153" s="147" t="s">
        <v>129</v>
      </c>
      <c r="E153" s="147" t="s">
        <v>126</v>
      </c>
      <c r="F153" s="148">
        <v>40120</v>
      </c>
      <c r="G153" s="148">
        <v>39320</v>
      </c>
      <c r="H153" s="148">
        <v>37200</v>
      </c>
      <c r="I153" s="147" t="s">
        <v>130</v>
      </c>
      <c r="J153" s="148"/>
      <c r="K153" s="148"/>
      <c r="L153" s="189"/>
      <c r="M153" s="131">
        <v>44737</v>
      </c>
      <c r="N153" s="147" t="s">
        <v>19</v>
      </c>
      <c r="O153" s="149">
        <v>2</v>
      </c>
      <c r="P153" s="150" t="s">
        <v>37</v>
      </c>
      <c r="Q153" s="145"/>
      <c r="R153" s="145"/>
    </row>
    <row r="154" spans="1:18" x14ac:dyDescent="0.25">
      <c r="A154" s="151"/>
      <c r="B154" s="151"/>
      <c r="C154" s="151"/>
      <c r="D154" s="152"/>
      <c r="E154" s="153"/>
      <c r="F154" s="154">
        <f t="shared" ref="F154:G154" si="59">F153</f>
        <v>40120</v>
      </c>
      <c r="G154" s="154">
        <f t="shared" si="59"/>
        <v>39320</v>
      </c>
      <c r="H154" s="171"/>
      <c r="I154" s="153"/>
      <c r="J154" s="154">
        <f t="shared" ref="J154:L154" si="60">J153</f>
        <v>0</v>
      </c>
      <c r="K154" s="154">
        <f t="shared" si="60"/>
        <v>0</v>
      </c>
      <c r="L154" s="18">
        <f t="shared" si="60"/>
        <v>0</v>
      </c>
      <c r="M154" s="155"/>
      <c r="N154" s="153"/>
      <c r="O154" s="156"/>
      <c r="P154" s="156"/>
      <c r="Q154" s="145"/>
      <c r="R154" s="145"/>
    </row>
    <row r="155" spans="1:18" ht="24" customHeight="1" x14ac:dyDescent="0.25">
      <c r="A155" s="157" t="s">
        <v>131</v>
      </c>
      <c r="B155" s="157"/>
      <c r="C155" s="157"/>
      <c r="D155" s="158"/>
      <c r="E155" s="159"/>
      <c r="F155" s="159"/>
      <c r="G155" s="159"/>
      <c r="H155" s="159"/>
      <c r="I155" s="159"/>
      <c r="J155" s="160"/>
      <c r="K155" s="160"/>
      <c r="L155" s="190"/>
      <c r="M155" s="103"/>
      <c r="N155" s="159"/>
      <c r="O155" s="103"/>
      <c r="P155" s="103"/>
      <c r="Q155" s="145"/>
      <c r="R155" s="145"/>
    </row>
    <row r="156" spans="1:18" ht="43.5" customHeight="1" x14ac:dyDescent="0.25">
      <c r="A156" s="161" t="s">
        <v>210</v>
      </c>
      <c r="B156" s="161" t="s">
        <v>378</v>
      </c>
      <c r="C156" s="161" t="s">
        <v>379</v>
      </c>
      <c r="D156" s="162" t="s">
        <v>132</v>
      </c>
      <c r="E156" s="162" t="s">
        <v>126</v>
      </c>
      <c r="F156" s="163">
        <v>74933</v>
      </c>
      <c r="G156" s="163">
        <v>74933</v>
      </c>
      <c r="H156" s="163"/>
      <c r="I156" s="162" t="s">
        <v>133</v>
      </c>
      <c r="J156" s="163"/>
      <c r="K156" s="163"/>
      <c r="L156" s="163"/>
      <c r="M156" s="131">
        <v>44859</v>
      </c>
      <c r="N156" s="162" t="s">
        <v>19</v>
      </c>
      <c r="O156" s="88">
        <v>2</v>
      </c>
      <c r="P156" s="89" t="s">
        <v>37</v>
      </c>
      <c r="Q156" s="145"/>
      <c r="R156" s="145"/>
    </row>
    <row r="157" spans="1:18" x14ac:dyDescent="0.25">
      <c r="A157" s="164"/>
      <c r="B157" s="164"/>
      <c r="C157" s="164"/>
      <c r="D157" s="153"/>
      <c r="E157" s="153"/>
      <c r="F157" s="154">
        <f t="shared" ref="F157:G157" si="61">F156</f>
        <v>74933</v>
      </c>
      <c r="G157" s="154">
        <f t="shared" si="61"/>
        <v>74933</v>
      </c>
      <c r="H157" s="171"/>
      <c r="I157" s="153"/>
      <c r="J157" s="154">
        <f t="shared" ref="J157:L157" si="62">J156</f>
        <v>0</v>
      </c>
      <c r="K157" s="154">
        <f t="shared" si="62"/>
        <v>0</v>
      </c>
      <c r="L157" s="18">
        <f t="shared" si="62"/>
        <v>0</v>
      </c>
      <c r="M157" s="155"/>
      <c r="N157" s="153"/>
      <c r="O157" s="110"/>
      <c r="P157" s="110"/>
      <c r="Q157" s="145"/>
      <c r="R157" s="145"/>
    </row>
    <row r="158" spans="1:18" x14ac:dyDescent="0.25">
      <c r="A158" s="39" t="s">
        <v>13</v>
      </c>
      <c r="B158" s="39"/>
      <c r="C158" s="39"/>
      <c r="D158" s="39"/>
      <c r="E158" s="39"/>
      <c r="F158" s="39"/>
      <c r="G158" s="39"/>
      <c r="H158" s="39"/>
      <c r="I158" s="39"/>
      <c r="J158" s="39"/>
      <c r="K158" s="39"/>
      <c r="L158" s="191"/>
      <c r="M158" s="39"/>
      <c r="N158" s="39"/>
      <c r="O158" s="39"/>
      <c r="P158" s="39"/>
      <c r="Q158" s="145"/>
      <c r="R158" s="145"/>
    </row>
    <row r="159" spans="1:18" ht="60" x14ac:dyDescent="0.25">
      <c r="A159" s="167" t="s">
        <v>215</v>
      </c>
      <c r="B159" s="167" t="s">
        <v>319</v>
      </c>
      <c r="C159" s="167" t="s">
        <v>270</v>
      </c>
      <c r="D159" s="167" t="s">
        <v>217</v>
      </c>
      <c r="E159" s="167" t="s">
        <v>216</v>
      </c>
      <c r="F159" s="168">
        <v>90952.44</v>
      </c>
      <c r="G159" s="168">
        <v>43949.66</v>
      </c>
      <c r="H159" s="169"/>
      <c r="I159" s="167" t="s">
        <v>249</v>
      </c>
      <c r="J159" s="168"/>
      <c r="K159" s="193">
        <v>24252.23</v>
      </c>
      <c r="L159" s="193">
        <v>19450.32</v>
      </c>
      <c r="M159" s="170">
        <v>44451</v>
      </c>
      <c r="N159" s="167" t="s">
        <v>17</v>
      </c>
      <c r="O159" s="80">
        <v>7</v>
      </c>
      <c r="P159" s="80" t="s">
        <v>20</v>
      </c>
      <c r="Q159" s="145"/>
      <c r="R159" s="145"/>
    </row>
    <row r="160" spans="1:18" ht="30" x14ac:dyDescent="0.25">
      <c r="A160" s="167" t="s">
        <v>218</v>
      </c>
      <c r="B160" s="167" t="s">
        <v>320</v>
      </c>
      <c r="C160" s="167" t="s">
        <v>274</v>
      </c>
      <c r="D160" s="167" t="s">
        <v>217</v>
      </c>
      <c r="E160" s="167" t="s">
        <v>216</v>
      </c>
      <c r="F160" s="168">
        <v>83798.259999999995</v>
      </c>
      <c r="G160" s="168">
        <v>41497.629999999997</v>
      </c>
      <c r="H160" s="169"/>
      <c r="I160" s="167" t="s">
        <v>249</v>
      </c>
      <c r="J160" s="168"/>
      <c r="K160" s="212">
        <v>14113.45</v>
      </c>
      <c r="L160" s="212">
        <v>24729.37</v>
      </c>
      <c r="M160" s="170">
        <v>44451</v>
      </c>
      <c r="N160" s="169" t="s">
        <v>17</v>
      </c>
      <c r="O160" s="80">
        <v>7</v>
      </c>
      <c r="P160" s="80" t="s">
        <v>20</v>
      </c>
      <c r="Q160" s="145"/>
      <c r="R160" s="145"/>
    </row>
    <row r="161" spans="1:19" ht="30" x14ac:dyDescent="0.25">
      <c r="A161" s="167" t="s">
        <v>219</v>
      </c>
      <c r="B161" s="167" t="s">
        <v>321</v>
      </c>
      <c r="C161" s="167" t="s">
        <v>262</v>
      </c>
      <c r="D161" s="167" t="s">
        <v>217</v>
      </c>
      <c r="E161" s="167" t="s">
        <v>216</v>
      </c>
      <c r="F161" s="168">
        <v>48733</v>
      </c>
      <c r="G161" s="168">
        <v>21929.85</v>
      </c>
      <c r="H161" s="169"/>
      <c r="I161" s="167" t="s">
        <v>249</v>
      </c>
      <c r="J161" s="168"/>
      <c r="K161" s="168"/>
      <c r="L161" s="193">
        <v>18149.849999999999</v>
      </c>
      <c r="M161" s="170">
        <v>44451</v>
      </c>
      <c r="N161" s="167" t="s">
        <v>17</v>
      </c>
      <c r="O161" s="80">
        <v>7</v>
      </c>
      <c r="P161" s="80" t="s">
        <v>20</v>
      </c>
      <c r="Q161" s="145"/>
      <c r="R161" s="145"/>
    </row>
    <row r="162" spans="1:19" ht="60" x14ac:dyDescent="0.25">
      <c r="A162" s="167" t="s">
        <v>220</v>
      </c>
      <c r="B162" s="167" t="s">
        <v>322</v>
      </c>
      <c r="C162" s="167" t="s">
        <v>270</v>
      </c>
      <c r="D162" s="167" t="s">
        <v>217</v>
      </c>
      <c r="E162" s="167" t="s">
        <v>216</v>
      </c>
      <c r="F162" s="168">
        <v>85408.27</v>
      </c>
      <c r="G162" s="168">
        <v>41609.14</v>
      </c>
      <c r="H162" s="169"/>
      <c r="I162" s="167" t="s">
        <v>249</v>
      </c>
      <c r="J162" s="168"/>
      <c r="K162" s="168"/>
      <c r="L162" s="215">
        <v>37313.96</v>
      </c>
      <c r="M162" s="170">
        <v>44604</v>
      </c>
      <c r="N162" s="167" t="s">
        <v>17</v>
      </c>
      <c r="O162" s="80">
        <v>7</v>
      </c>
      <c r="P162" s="80" t="s">
        <v>20</v>
      </c>
      <c r="Q162" s="145"/>
      <c r="R162" s="145"/>
    </row>
    <row r="163" spans="1:19" ht="30" x14ac:dyDescent="0.25">
      <c r="A163" s="167" t="s">
        <v>221</v>
      </c>
      <c r="B163" s="167" t="s">
        <v>323</v>
      </c>
      <c r="C163" s="167" t="s">
        <v>262</v>
      </c>
      <c r="D163" s="167" t="s">
        <v>217</v>
      </c>
      <c r="E163" s="167" t="s">
        <v>216</v>
      </c>
      <c r="F163" s="168">
        <v>100000</v>
      </c>
      <c r="G163" s="168">
        <v>47698.79</v>
      </c>
      <c r="H163" s="169"/>
      <c r="I163" s="167" t="s">
        <v>249</v>
      </c>
      <c r="J163" s="168"/>
      <c r="K163" s="168"/>
      <c r="L163" s="168">
        <v>47698.79</v>
      </c>
      <c r="M163" s="170">
        <v>44451</v>
      </c>
      <c r="N163" s="167" t="s">
        <v>17</v>
      </c>
      <c r="O163" s="80">
        <v>7</v>
      </c>
      <c r="P163" s="80" t="s">
        <v>20</v>
      </c>
      <c r="Q163" s="145"/>
      <c r="R163" s="145"/>
    </row>
    <row r="164" spans="1:19" ht="56.25" customHeight="1" x14ac:dyDescent="0.25">
      <c r="A164" s="167" t="s">
        <v>222</v>
      </c>
      <c r="B164" s="167" t="s">
        <v>324</v>
      </c>
      <c r="C164" s="167" t="s">
        <v>297</v>
      </c>
      <c r="D164" s="167" t="s">
        <v>217</v>
      </c>
      <c r="E164" s="167" t="s">
        <v>216</v>
      </c>
      <c r="F164" s="168">
        <v>100000</v>
      </c>
      <c r="G164" s="168">
        <v>49170.34</v>
      </c>
      <c r="H164" s="169"/>
      <c r="I164" s="167" t="s">
        <v>249</v>
      </c>
      <c r="J164" s="168"/>
      <c r="K164" s="168"/>
      <c r="L164" s="168">
        <v>49170.34</v>
      </c>
      <c r="M164" s="170">
        <v>44451</v>
      </c>
      <c r="N164" s="169" t="s">
        <v>17</v>
      </c>
      <c r="O164" s="80">
        <v>7</v>
      </c>
      <c r="P164" s="80" t="s">
        <v>20</v>
      </c>
      <c r="Q164" s="145"/>
      <c r="R164" s="145"/>
    </row>
    <row r="165" spans="1:19" ht="60" x14ac:dyDescent="0.25">
      <c r="A165" s="64" t="s">
        <v>223</v>
      </c>
      <c r="B165" s="64" t="s">
        <v>317</v>
      </c>
      <c r="C165" s="64" t="s">
        <v>267</v>
      </c>
      <c r="D165" s="45" t="s">
        <v>217</v>
      </c>
      <c r="E165" s="45" t="s">
        <v>216</v>
      </c>
      <c r="F165" s="44">
        <v>28285</v>
      </c>
      <c r="G165" s="44">
        <v>12728.25</v>
      </c>
      <c r="H165" s="44"/>
      <c r="I165" s="46" t="s">
        <v>249</v>
      </c>
      <c r="J165" s="44"/>
      <c r="K165" s="44"/>
      <c r="L165" s="179"/>
      <c r="M165" s="127">
        <v>44451</v>
      </c>
      <c r="N165" s="94" t="s">
        <v>412</v>
      </c>
      <c r="O165" s="64">
        <v>2</v>
      </c>
      <c r="P165" s="64" t="s">
        <v>18</v>
      </c>
      <c r="Q165" s="145"/>
      <c r="R165" s="145"/>
    </row>
    <row r="166" spans="1:19" ht="30" x14ac:dyDescent="0.25">
      <c r="A166" s="167" t="s">
        <v>224</v>
      </c>
      <c r="B166" s="167" t="s">
        <v>325</v>
      </c>
      <c r="C166" s="167" t="s">
        <v>270</v>
      </c>
      <c r="D166" s="167" t="s">
        <v>217</v>
      </c>
      <c r="E166" s="167" t="s">
        <v>216</v>
      </c>
      <c r="F166" s="168">
        <v>99999.9</v>
      </c>
      <c r="G166" s="168">
        <v>47667.95</v>
      </c>
      <c r="H166" s="169"/>
      <c r="I166" s="167" t="s">
        <v>249</v>
      </c>
      <c r="J166" s="168">
        <v>23833.98</v>
      </c>
      <c r="K166" s="168">
        <v>14300.38</v>
      </c>
      <c r="L166" s="168">
        <v>9533.59</v>
      </c>
      <c r="M166" s="170">
        <v>44604</v>
      </c>
      <c r="N166" s="169" t="s">
        <v>17</v>
      </c>
      <c r="O166" s="80">
        <v>2</v>
      </c>
      <c r="P166" s="80" t="s">
        <v>18</v>
      </c>
      <c r="Q166" s="145"/>
      <c r="R166" s="145"/>
    </row>
    <row r="167" spans="1:19" ht="45" x14ac:dyDescent="0.25">
      <c r="A167" s="167" t="s">
        <v>225</v>
      </c>
      <c r="B167" s="167" t="s">
        <v>326</v>
      </c>
      <c r="C167" s="167" t="s">
        <v>270</v>
      </c>
      <c r="D167" s="167" t="s">
        <v>217</v>
      </c>
      <c r="E167" s="167" t="s">
        <v>216</v>
      </c>
      <c r="F167" s="168">
        <v>100000</v>
      </c>
      <c r="G167" s="168">
        <v>48742.39</v>
      </c>
      <c r="H167" s="169"/>
      <c r="I167" s="167" t="s">
        <v>249</v>
      </c>
      <c r="J167" s="168"/>
      <c r="K167" s="168">
        <v>37334.639999999999</v>
      </c>
      <c r="L167" s="168">
        <v>11407.75</v>
      </c>
      <c r="M167" s="170">
        <v>44451</v>
      </c>
      <c r="N167" s="169" t="s">
        <v>17</v>
      </c>
      <c r="O167" s="80">
        <v>7</v>
      </c>
      <c r="P167" s="80" t="s">
        <v>20</v>
      </c>
      <c r="Q167" s="145"/>
      <c r="R167" s="145"/>
    </row>
    <row r="168" spans="1:19" ht="75" x14ac:dyDescent="0.25">
      <c r="A168" s="167" t="s">
        <v>226</v>
      </c>
      <c r="B168" s="167" t="s">
        <v>327</v>
      </c>
      <c r="C168" s="167" t="s">
        <v>262</v>
      </c>
      <c r="D168" s="167" t="s">
        <v>217</v>
      </c>
      <c r="E168" s="167" t="s">
        <v>216</v>
      </c>
      <c r="F168" s="168">
        <v>100000</v>
      </c>
      <c r="G168" s="168">
        <v>50000</v>
      </c>
      <c r="H168" s="169"/>
      <c r="I168" s="167" t="s">
        <v>249</v>
      </c>
      <c r="J168" s="168"/>
      <c r="K168" s="168"/>
      <c r="L168" s="168">
        <v>50000</v>
      </c>
      <c r="M168" s="170">
        <v>44604</v>
      </c>
      <c r="N168" s="169" t="s">
        <v>17</v>
      </c>
      <c r="O168" s="80">
        <v>7</v>
      </c>
      <c r="P168" s="80" t="s">
        <v>20</v>
      </c>
      <c r="Q168" s="145"/>
      <c r="R168" s="145"/>
    </row>
    <row r="169" spans="1:19" ht="60" x14ac:dyDescent="0.25">
      <c r="A169" s="167" t="s">
        <v>227</v>
      </c>
      <c r="B169" s="167" t="s">
        <v>328</v>
      </c>
      <c r="C169" s="167" t="s">
        <v>265</v>
      </c>
      <c r="D169" s="167" t="s">
        <v>217</v>
      </c>
      <c r="E169" s="167" t="s">
        <v>216</v>
      </c>
      <c r="F169" s="168" t="s">
        <v>246</v>
      </c>
      <c r="G169" s="168">
        <v>43265.62</v>
      </c>
      <c r="H169" s="169"/>
      <c r="I169" s="167" t="s">
        <v>249</v>
      </c>
      <c r="J169" s="168"/>
      <c r="K169" s="168">
        <v>28457.97</v>
      </c>
      <c r="L169" s="168">
        <v>14638.099999999999</v>
      </c>
      <c r="M169" s="170">
        <v>44451</v>
      </c>
      <c r="N169" s="169" t="s">
        <v>17</v>
      </c>
      <c r="O169" s="80">
        <v>2</v>
      </c>
      <c r="P169" s="80" t="s">
        <v>25</v>
      </c>
      <c r="Q169" s="145"/>
      <c r="R169" s="145"/>
      <c r="S169" s="145"/>
    </row>
    <row r="170" spans="1:19" ht="60" x14ac:dyDescent="0.25">
      <c r="A170" s="167" t="s">
        <v>228</v>
      </c>
      <c r="B170" s="167" t="s">
        <v>329</v>
      </c>
      <c r="C170" s="167" t="s">
        <v>262</v>
      </c>
      <c r="D170" s="167" t="s">
        <v>217</v>
      </c>
      <c r="E170" s="167" t="s">
        <v>216</v>
      </c>
      <c r="F170" s="168">
        <v>19833</v>
      </c>
      <c r="G170" s="168">
        <v>8924.85</v>
      </c>
      <c r="H170" s="169"/>
      <c r="I170" s="167" t="s">
        <v>249</v>
      </c>
      <c r="J170" s="168"/>
      <c r="K170" s="168"/>
      <c r="L170" s="168">
        <v>8924.85</v>
      </c>
      <c r="M170" s="170">
        <v>44451</v>
      </c>
      <c r="N170" s="167" t="s">
        <v>17</v>
      </c>
      <c r="O170" s="80">
        <v>2</v>
      </c>
      <c r="P170" s="80" t="s">
        <v>25</v>
      </c>
      <c r="Q170" s="145"/>
      <c r="R170" s="145"/>
      <c r="S170" s="145"/>
    </row>
    <row r="171" spans="1:19" ht="60" x14ac:dyDescent="0.25">
      <c r="A171" s="167" t="s">
        <v>229</v>
      </c>
      <c r="B171" s="167" t="s">
        <v>330</v>
      </c>
      <c r="C171" s="167" t="s">
        <v>262</v>
      </c>
      <c r="D171" s="167" t="s">
        <v>217</v>
      </c>
      <c r="E171" s="167" t="s">
        <v>216</v>
      </c>
      <c r="F171" s="168">
        <v>27866</v>
      </c>
      <c r="G171" s="168">
        <v>18688.5</v>
      </c>
      <c r="H171" s="169"/>
      <c r="I171" s="167" t="s">
        <v>249</v>
      </c>
      <c r="J171" s="168"/>
      <c r="K171" s="168"/>
      <c r="L171" s="168">
        <v>11411.13</v>
      </c>
      <c r="M171" s="170">
        <v>44451</v>
      </c>
      <c r="N171" s="169" t="s">
        <v>17</v>
      </c>
      <c r="O171" s="80">
        <v>2</v>
      </c>
      <c r="P171" s="80" t="s">
        <v>25</v>
      </c>
      <c r="Q171" s="145"/>
      <c r="R171" s="145"/>
      <c r="S171" s="145"/>
    </row>
    <row r="172" spans="1:19" ht="30" x14ac:dyDescent="0.25">
      <c r="A172" s="167" t="s">
        <v>230</v>
      </c>
      <c r="B172" s="167" t="s">
        <v>331</v>
      </c>
      <c r="C172" s="167" t="s">
        <v>262</v>
      </c>
      <c r="D172" s="167" t="s">
        <v>217</v>
      </c>
      <c r="E172" s="167" t="s">
        <v>216</v>
      </c>
      <c r="F172" s="168">
        <v>100000</v>
      </c>
      <c r="G172" s="168">
        <v>47232.21</v>
      </c>
      <c r="H172" s="169"/>
      <c r="I172" s="167" t="s">
        <v>249</v>
      </c>
      <c r="J172" s="168"/>
      <c r="K172" s="168">
        <v>20503.41</v>
      </c>
      <c r="L172" s="168">
        <v>25755.95</v>
      </c>
      <c r="M172" s="170">
        <v>44451</v>
      </c>
      <c r="N172" s="169" t="s">
        <v>17</v>
      </c>
      <c r="O172" s="80">
        <v>7</v>
      </c>
      <c r="P172" s="80" t="s">
        <v>20</v>
      </c>
      <c r="Q172" s="145"/>
      <c r="R172" s="145"/>
      <c r="S172" s="145"/>
    </row>
    <row r="173" spans="1:19" ht="45" x14ac:dyDescent="0.25">
      <c r="A173" s="167" t="s">
        <v>231</v>
      </c>
      <c r="B173" s="167" t="s">
        <v>332</v>
      </c>
      <c r="C173" s="167" t="s">
        <v>262</v>
      </c>
      <c r="D173" s="167" t="s">
        <v>217</v>
      </c>
      <c r="E173" s="167" t="s">
        <v>216</v>
      </c>
      <c r="F173" s="168">
        <v>100000</v>
      </c>
      <c r="G173" s="168">
        <v>45000</v>
      </c>
      <c r="H173" s="169"/>
      <c r="I173" s="167" t="s">
        <v>249</v>
      </c>
      <c r="J173" s="168"/>
      <c r="K173" s="168"/>
      <c r="L173" s="168">
        <v>44550</v>
      </c>
      <c r="M173" s="170">
        <v>44451</v>
      </c>
      <c r="N173" s="167" t="s">
        <v>17</v>
      </c>
      <c r="O173" s="80">
        <v>2</v>
      </c>
      <c r="P173" s="80" t="s">
        <v>18</v>
      </c>
      <c r="Q173" s="145"/>
      <c r="R173" s="145"/>
      <c r="S173" s="145"/>
    </row>
    <row r="174" spans="1:19" ht="30" x14ac:dyDescent="0.25">
      <c r="A174" s="64" t="s">
        <v>232</v>
      </c>
      <c r="B174" s="64" t="s">
        <v>333</v>
      </c>
      <c r="C174" s="64" t="s">
        <v>270</v>
      </c>
      <c r="D174" s="45" t="s">
        <v>217</v>
      </c>
      <c r="E174" s="45" t="s">
        <v>216</v>
      </c>
      <c r="F174" s="44">
        <v>31581</v>
      </c>
      <c r="G174" s="44">
        <v>14211.45</v>
      </c>
      <c r="H174" s="44"/>
      <c r="I174" s="46" t="s">
        <v>249</v>
      </c>
      <c r="J174" s="44"/>
      <c r="K174" s="44"/>
      <c r="L174" s="179"/>
      <c r="M174" s="127">
        <v>44451</v>
      </c>
      <c r="N174" s="94" t="s">
        <v>412</v>
      </c>
      <c r="O174" s="64">
        <v>2</v>
      </c>
      <c r="P174" s="64" t="s">
        <v>18</v>
      </c>
      <c r="Q174" s="145"/>
      <c r="R174" s="145"/>
      <c r="S174" s="145"/>
    </row>
    <row r="175" spans="1:19" ht="60" x14ac:dyDescent="0.25">
      <c r="A175" s="167" t="s">
        <v>233</v>
      </c>
      <c r="B175" s="167" t="s">
        <v>334</v>
      </c>
      <c r="C175" s="167" t="s">
        <v>262</v>
      </c>
      <c r="D175" s="167" t="s">
        <v>217</v>
      </c>
      <c r="E175" s="167" t="s">
        <v>216</v>
      </c>
      <c r="F175" s="168">
        <v>21551.5</v>
      </c>
      <c r="G175" s="168">
        <v>9799.18</v>
      </c>
      <c r="H175" s="169"/>
      <c r="I175" s="167" t="s">
        <v>249</v>
      </c>
      <c r="J175" s="168"/>
      <c r="K175" s="168"/>
      <c r="L175" s="168">
        <v>9475.56</v>
      </c>
      <c r="M175" s="170">
        <v>44451</v>
      </c>
      <c r="N175" s="169" t="s">
        <v>17</v>
      </c>
      <c r="O175" s="80">
        <v>7</v>
      </c>
      <c r="P175" s="80" t="s">
        <v>20</v>
      </c>
      <c r="Q175" s="145"/>
      <c r="R175" s="145"/>
      <c r="S175" s="145"/>
    </row>
    <row r="176" spans="1:19" ht="30" x14ac:dyDescent="0.25">
      <c r="A176" s="113" t="s">
        <v>234</v>
      </c>
      <c r="B176" s="113" t="s">
        <v>336</v>
      </c>
      <c r="C176" s="113" t="s">
        <v>335</v>
      </c>
      <c r="D176" s="113" t="s">
        <v>217</v>
      </c>
      <c r="E176" s="113" t="s">
        <v>216</v>
      </c>
      <c r="F176" s="91">
        <v>46368.82</v>
      </c>
      <c r="G176" s="91">
        <v>23184.41</v>
      </c>
      <c r="H176" s="90"/>
      <c r="I176" s="113" t="s">
        <v>249</v>
      </c>
      <c r="J176" s="91"/>
      <c r="K176" s="91"/>
      <c r="L176" s="187"/>
      <c r="M176" s="143">
        <v>44785</v>
      </c>
      <c r="N176" s="90" t="s">
        <v>19</v>
      </c>
      <c r="O176" s="88">
        <v>2</v>
      </c>
      <c r="P176" s="88" t="s">
        <v>18</v>
      </c>
      <c r="Q176" s="145"/>
      <c r="R176" s="145"/>
    </row>
    <row r="177" spans="1:26" ht="30" x14ac:dyDescent="0.25">
      <c r="A177" s="167" t="s">
        <v>235</v>
      </c>
      <c r="B177" s="167" t="s">
        <v>337</v>
      </c>
      <c r="C177" s="167" t="s">
        <v>270</v>
      </c>
      <c r="D177" s="167" t="s">
        <v>217</v>
      </c>
      <c r="E177" s="167" t="s">
        <v>216</v>
      </c>
      <c r="F177" s="168">
        <v>33406.57</v>
      </c>
      <c r="G177" s="168">
        <v>15591.87</v>
      </c>
      <c r="H177" s="169"/>
      <c r="I177" s="167" t="s">
        <v>249</v>
      </c>
      <c r="J177" s="168">
        <v>7795.94</v>
      </c>
      <c r="K177" s="168"/>
      <c r="L177" s="168">
        <v>2660.44</v>
      </c>
      <c r="M177" s="170">
        <v>44604</v>
      </c>
      <c r="N177" s="169" t="s">
        <v>17</v>
      </c>
      <c r="O177" s="80">
        <v>2</v>
      </c>
      <c r="P177" s="80" t="s">
        <v>18</v>
      </c>
      <c r="Q177" s="145"/>
      <c r="R177" s="145"/>
      <c r="U177" t="s">
        <v>248</v>
      </c>
    </row>
    <row r="178" spans="1:26" ht="45" x14ac:dyDescent="0.25">
      <c r="A178" s="167" t="s">
        <v>236</v>
      </c>
      <c r="B178" s="167" t="s">
        <v>338</v>
      </c>
      <c r="C178" s="167" t="s">
        <v>270</v>
      </c>
      <c r="D178" s="167" t="s">
        <v>217</v>
      </c>
      <c r="E178" s="167" t="s">
        <v>216</v>
      </c>
      <c r="F178" s="168">
        <v>15782</v>
      </c>
      <c r="G178" s="168">
        <v>7101.9</v>
      </c>
      <c r="H178" s="169"/>
      <c r="I178" s="167" t="s">
        <v>249</v>
      </c>
      <c r="J178" s="168"/>
      <c r="K178" s="168"/>
      <c r="L178" s="168">
        <v>6719.03</v>
      </c>
      <c r="M178" s="170">
        <v>44451</v>
      </c>
      <c r="N178" s="169" t="s">
        <v>17</v>
      </c>
      <c r="O178" s="80">
        <v>7</v>
      </c>
      <c r="P178" s="80" t="s">
        <v>20</v>
      </c>
      <c r="Q178" s="145"/>
      <c r="R178" s="145"/>
    </row>
    <row r="179" spans="1:26" ht="60" x14ac:dyDescent="0.25">
      <c r="A179" s="167" t="s">
        <v>237</v>
      </c>
      <c r="B179" s="167" t="s">
        <v>339</v>
      </c>
      <c r="C179" s="167" t="s">
        <v>262</v>
      </c>
      <c r="D179" s="167" t="s">
        <v>217</v>
      </c>
      <c r="E179" s="167" t="s">
        <v>216</v>
      </c>
      <c r="F179" s="168">
        <v>54625</v>
      </c>
      <c r="G179" s="168">
        <f>1377+24221.75</f>
        <v>25598.75</v>
      </c>
      <c r="H179" s="169"/>
      <c r="I179" s="167" t="s">
        <v>249</v>
      </c>
      <c r="J179" s="168"/>
      <c r="K179" s="168"/>
      <c r="L179" s="168">
        <v>13384.35</v>
      </c>
      <c r="M179" s="170">
        <v>44604</v>
      </c>
      <c r="N179" s="169" t="s">
        <v>17</v>
      </c>
      <c r="O179" s="80">
        <v>7</v>
      </c>
      <c r="P179" s="80" t="s">
        <v>20</v>
      </c>
      <c r="Q179" s="145"/>
      <c r="R179" s="145"/>
    </row>
    <row r="180" spans="1:26" ht="45" x14ac:dyDescent="0.25">
      <c r="A180" s="167" t="s">
        <v>238</v>
      </c>
      <c r="B180" s="167" t="s">
        <v>340</v>
      </c>
      <c r="C180" s="167" t="s">
        <v>262</v>
      </c>
      <c r="D180" s="167" t="s">
        <v>217</v>
      </c>
      <c r="E180" s="167" t="s">
        <v>216</v>
      </c>
      <c r="F180" s="168">
        <v>24232</v>
      </c>
      <c r="G180" s="168">
        <v>10904.4</v>
      </c>
      <c r="H180" s="169"/>
      <c r="I180" s="167" t="s">
        <v>249</v>
      </c>
      <c r="J180" s="168"/>
      <c r="K180" s="168"/>
      <c r="L180" s="168">
        <v>10904.4</v>
      </c>
      <c r="M180" s="170">
        <v>44451</v>
      </c>
      <c r="N180" s="167" t="s">
        <v>17</v>
      </c>
      <c r="O180" s="80">
        <v>2</v>
      </c>
      <c r="P180" s="80" t="s">
        <v>25</v>
      </c>
      <c r="Q180" s="145"/>
      <c r="R180" s="145"/>
    </row>
    <row r="181" spans="1:26" ht="60" x14ac:dyDescent="0.25">
      <c r="A181" s="167" t="s">
        <v>239</v>
      </c>
      <c r="B181" s="167" t="s">
        <v>341</v>
      </c>
      <c r="C181" s="167" t="s">
        <v>270</v>
      </c>
      <c r="D181" s="167" t="s">
        <v>217</v>
      </c>
      <c r="E181" s="167" t="s">
        <v>216</v>
      </c>
      <c r="F181" s="168">
        <v>9091.9500000000007</v>
      </c>
      <c r="G181" s="168">
        <v>4091.38</v>
      </c>
      <c r="H181" s="169"/>
      <c r="I181" s="167" t="s">
        <v>249</v>
      </c>
      <c r="J181" s="168"/>
      <c r="K181" s="168"/>
      <c r="L181" s="168">
        <v>3627.76</v>
      </c>
      <c r="M181" s="170">
        <v>44451</v>
      </c>
      <c r="N181" s="169" t="s">
        <v>17</v>
      </c>
      <c r="O181" s="80">
        <v>2</v>
      </c>
      <c r="P181" s="80" t="s">
        <v>18</v>
      </c>
      <c r="Q181" s="145"/>
      <c r="R181" s="145"/>
    </row>
    <row r="182" spans="1:26" ht="30" x14ac:dyDescent="0.25">
      <c r="A182" s="167" t="s">
        <v>240</v>
      </c>
      <c r="B182" s="167" t="s">
        <v>342</v>
      </c>
      <c r="C182" s="167" t="s">
        <v>262</v>
      </c>
      <c r="D182" s="167" t="s">
        <v>217</v>
      </c>
      <c r="E182" s="167" t="s">
        <v>216</v>
      </c>
      <c r="F182" s="168">
        <v>86965</v>
      </c>
      <c r="G182" s="168">
        <v>39134.25</v>
      </c>
      <c r="H182" s="169"/>
      <c r="I182" s="167" t="s">
        <v>249</v>
      </c>
      <c r="J182" s="168"/>
      <c r="K182" s="168"/>
      <c r="L182" s="168">
        <v>30489.75</v>
      </c>
      <c r="M182" s="170">
        <v>44632</v>
      </c>
      <c r="N182" s="169" t="s">
        <v>17</v>
      </c>
      <c r="O182" s="80">
        <v>2</v>
      </c>
      <c r="P182" s="167" t="s">
        <v>25</v>
      </c>
      <c r="Q182" s="145"/>
      <c r="R182" s="145"/>
    </row>
    <row r="183" spans="1:26" ht="75" x14ac:dyDescent="0.25">
      <c r="A183" s="194" t="s">
        <v>241</v>
      </c>
      <c r="B183" s="194" t="s">
        <v>343</v>
      </c>
      <c r="C183" s="194" t="s">
        <v>262</v>
      </c>
      <c r="D183" s="194" t="s">
        <v>217</v>
      </c>
      <c r="E183" s="194" t="s">
        <v>216</v>
      </c>
      <c r="F183" s="195">
        <v>12209.2</v>
      </c>
      <c r="G183" s="195">
        <v>5610.6</v>
      </c>
      <c r="H183" s="196"/>
      <c r="I183" s="194" t="s">
        <v>249</v>
      </c>
      <c r="J183" s="195"/>
      <c r="K183" s="195"/>
      <c r="L183" s="197"/>
      <c r="M183" s="198">
        <v>44451</v>
      </c>
      <c r="N183" s="194" t="s">
        <v>412</v>
      </c>
      <c r="O183" s="199">
        <v>7</v>
      </c>
      <c r="P183" s="199" t="s">
        <v>20</v>
      </c>
      <c r="Q183" s="145"/>
      <c r="R183" s="145"/>
    </row>
    <row r="184" spans="1:26" ht="30" x14ac:dyDescent="0.25">
      <c r="A184" s="167" t="s">
        <v>242</v>
      </c>
      <c r="B184" s="167" t="s">
        <v>344</v>
      </c>
      <c r="C184" s="167" t="s">
        <v>262</v>
      </c>
      <c r="D184" s="167" t="s">
        <v>217</v>
      </c>
      <c r="E184" s="167" t="s">
        <v>216</v>
      </c>
      <c r="F184" s="168">
        <v>16503</v>
      </c>
      <c r="G184" s="168">
        <v>7426.35</v>
      </c>
      <c r="H184" s="169"/>
      <c r="I184" s="167" t="s">
        <v>249</v>
      </c>
      <c r="J184" s="168"/>
      <c r="K184" s="168"/>
      <c r="L184" s="200">
        <v>6670.47</v>
      </c>
      <c r="M184" s="170">
        <v>44451</v>
      </c>
      <c r="N184" s="167" t="s">
        <v>17</v>
      </c>
      <c r="O184" s="80">
        <v>7</v>
      </c>
      <c r="P184" s="80" t="s">
        <v>20</v>
      </c>
      <c r="Q184" s="145"/>
      <c r="R184" s="145"/>
    </row>
    <row r="185" spans="1:26" ht="35.25" customHeight="1" x14ac:dyDescent="0.25">
      <c r="A185" s="194" t="s">
        <v>243</v>
      </c>
      <c r="B185" s="194" t="s">
        <v>345</v>
      </c>
      <c r="C185" s="194" t="s">
        <v>306</v>
      </c>
      <c r="D185" s="194" t="s">
        <v>217</v>
      </c>
      <c r="E185" s="194" t="s">
        <v>216</v>
      </c>
      <c r="F185" s="195">
        <v>48300</v>
      </c>
      <c r="G185" s="195">
        <v>21735</v>
      </c>
      <c r="H185" s="196"/>
      <c r="I185" s="194" t="s">
        <v>249</v>
      </c>
      <c r="J185" s="195"/>
      <c r="K185" s="195"/>
      <c r="L185" s="197"/>
      <c r="M185" s="198">
        <v>44451</v>
      </c>
      <c r="N185" s="194" t="s">
        <v>412</v>
      </c>
      <c r="O185" s="199">
        <v>7</v>
      </c>
      <c r="P185" s="199" t="s">
        <v>20</v>
      </c>
      <c r="Q185" s="145"/>
      <c r="R185" s="145"/>
    </row>
    <row r="186" spans="1:26" ht="53.25" customHeight="1" x14ac:dyDescent="0.25">
      <c r="A186" s="209" t="s">
        <v>245</v>
      </c>
      <c r="B186" s="209" t="s">
        <v>346</v>
      </c>
      <c r="C186" s="209" t="s">
        <v>262</v>
      </c>
      <c r="D186" s="209" t="s">
        <v>217</v>
      </c>
      <c r="E186" s="209" t="s">
        <v>216</v>
      </c>
      <c r="F186" s="168">
        <v>34457.660000000003</v>
      </c>
      <c r="G186" s="168">
        <v>16213.3</v>
      </c>
      <c r="H186" s="210"/>
      <c r="I186" s="209" t="s">
        <v>244</v>
      </c>
      <c r="J186" s="200"/>
      <c r="K186" s="200">
        <v>6656.58</v>
      </c>
      <c r="L186" s="200">
        <v>1712.94</v>
      </c>
      <c r="M186" s="211">
        <v>44632</v>
      </c>
      <c r="N186" s="169" t="s">
        <v>17</v>
      </c>
      <c r="O186" s="80">
        <v>7</v>
      </c>
      <c r="P186" s="80" t="s">
        <v>20</v>
      </c>
      <c r="Q186" s="145"/>
      <c r="R186" s="145"/>
    </row>
    <row r="187" spans="1:26" s="142" customFormat="1" x14ac:dyDescent="0.25">
      <c r="A187" s="137"/>
      <c r="B187" s="137"/>
      <c r="C187" s="137"/>
      <c r="D187" s="137"/>
      <c r="E187" s="6" t="s">
        <v>21</v>
      </c>
      <c r="F187" s="7">
        <f>SUM(F159:F186)</f>
        <v>1519949.57</v>
      </c>
      <c r="G187" s="7">
        <f>SUM(G159:G186)</f>
        <v>768708.02000000014</v>
      </c>
      <c r="H187" s="7"/>
      <c r="I187" s="7"/>
      <c r="J187" s="7">
        <f>SUM(J159:J186)</f>
        <v>31629.919999999998</v>
      </c>
      <c r="K187" s="7">
        <f t="shared" ref="K187:L187" si="63">SUM(K159:K186)</f>
        <v>145618.65999999997</v>
      </c>
      <c r="L187" s="7">
        <f t="shared" si="63"/>
        <v>458378.69999999995</v>
      </c>
      <c r="N187"/>
      <c r="O187"/>
      <c r="P187"/>
      <c r="Q187" s="145"/>
      <c r="R187" s="145"/>
      <c r="S187"/>
      <c r="T187" s="145"/>
      <c r="U187" s="145"/>
      <c r="V187"/>
      <c r="W187"/>
      <c r="X187"/>
      <c r="Y187"/>
      <c r="Z187"/>
    </row>
    <row r="188" spans="1:26" s="63" customFormat="1" x14ac:dyDescent="0.25">
      <c r="A188" s="137"/>
      <c r="B188" s="137"/>
      <c r="C188" s="137"/>
      <c r="D188" s="137"/>
      <c r="E188" s="137"/>
      <c r="F188" s="138"/>
      <c r="G188" s="138"/>
      <c r="H188" s="139"/>
      <c r="I188" s="139"/>
      <c r="J188" s="139"/>
      <c r="K188" s="139"/>
      <c r="L188" s="138"/>
      <c r="M188" s="139"/>
      <c r="N188"/>
      <c r="O188"/>
      <c r="P188"/>
      <c r="Q188"/>
      <c r="R188"/>
      <c r="S188"/>
      <c r="T188"/>
      <c r="U188"/>
      <c r="V188"/>
      <c r="W188"/>
      <c r="X188"/>
      <c r="Y188"/>
      <c r="Z188"/>
    </row>
    <row r="189" spans="1:26" ht="30" x14ac:dyDescent="0.25">
      <c r="E189" s="140"/>
      <c r="F189" s="140" t="s">
        <v>3</v>
      </c>
      <c r="G189" s="140" t="s">
        <v>106</v>
      </c>
      <c r="H189" s="140"/>
      <c r="I189" s="140"/>
      <c r="J189" s="140" t="s">
        <v>212</v>
      </c>
      <c r="K189" s="140" t="s">
        <v>7</v>
      </c>
      <c r="L189" s="140" t="s">
        <v>8</v>
      </c>
      <c r="M189" s="141" t="s">
        <v>213</v>
      </c>
    </row>
    <row r="190" spans="1:26" x14ac:dyDescent="0.25">
      <c r="E190" s="56" t="s">
        <v>21</v>
      </c>
      <c r="F190" s="57">
        <f>F21+F27+HF19031+F35+F42+F46+F50+F55+F62+F69+F72+F75+F79+F82+F85+F88+F91+F94+F97+F104+F109+F113+F116+F119+F122+F142+F146+F151+F154+F157+F187+J187</f>
        <v>10648996.880000001</v>
      </c>
      <c r="G190" s="57">
        <f>G21+G27+G31+G35+G42+G46+G50+G55+G62+G69+G72+G75+G79+G82+G85+G88+G91+G94+G97+G104+G109+G113+G116+G119+G122+G142+G146+G151+G154+G157+G187</f>
        <v>7521497.040000001</v>
      </c>
      <c r="H190" s="57"/>
      <c r="I190" s="56"/>
      <c r="J190" s="57">
        <f>J21+J27+J31+J35+J42+J46+J50+J55+J69+J72+J75+J79+J82+J85+J88+J109+J113+J116+J119+J122+J142+J146+J151+J154+J157+J187</f>
        <v>435766.24999999994</v>
      </c>
      <c r="K190" s="57">
        <f>K21+K27+K31+K35+K42+K46+K50+K55+K69+K72+K75+K79+K82+K85+K88+K109+K113+K116+K119+K122+K142+K146+K151+K154+K157+K187</f>
        <v>886626.40999999992</v>
      </c>
      <c r="L190" s="57">
        <f>L21+L27+L31+L35+L42+L46+L50+L55+L62+L69+L72+L75+L79+L82+L85+L88+L104+L109+L113+L116+L119+L122+L142+L146+L151+L154+L157+L187</f>
        <v>4862240.3599999994</v>
      </c>
      <c r="M190" s="136">
        <f>J190+K190+L190</f>
        <v>6184633.0199999996</v>
      </c>
    </row>
    <row r="191" spans="1:26" x14ac:dyDescent="0.25">
      <c r="L191" s="145"/>
    </row>
    <row r="192" spans="1:26" x14ac:dyDescent="0.25">
      <c r="L192" s="145"/>
      <c r="Q192" s="145"/>
      <c r="R192" s="145"/>
    </row>
    <row r="195" spans="6:19" x14ac:dyDescent="0.25">
      <c r="F195" s="145"/>
      <c r="J195" s="145"/>
      <c r="K195" s="145"/>
      <c r="L195" s="145"/>
      <c r="M195" s="165"/>
      <c r="N195" s="145"/>
    </row>
    <row r="196" spans="6:19" x14ac:dyDescent="0.25">
      <c r="O196" s="145"/>
      <c r="S196" s="145"/>
    </row>
    <row r="197" spans="6:19" x14ac:dyDescent="0.25">
      <c r="F197" s="145"/>
    </row>
    <row r="198" spans="6:19" x14ac:dyDescent="0.25">
      <c r="K198" s="208"/>
    </row>
    <row r="199" spans="6:19" x14ac:dyDescent="0.25">
      <c r="K199" s="205"/>
    </row>
    <row r="216" spans="7:7" x14ac:dyDescent="0.25">
      <c r="G216" s="145"/>
    </row>
    <row r="217" spans="7:7" x14ac:dyDescent="0.25">
      <c r="G217" s="145"/>
    </row>
  </sheetData>
  <pageMargins left="0.70866141732283472" right="0.70866141732283472" top="0.74803149606299213" bottom="0.74803149606299213" header="0.31496062992125984" footer="0.31496062992125984"/>
  <pageSetup paperSize="66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AC46"/>
  <sheetViews>
    <sheetView workbookViewId="0">
      <selection activeCell="A26" sqref="A26:A33"/>
    </sheetView>
  </sheetViews>
  <sheetFormatPr defaultRowHeight="15" x14ac:dyDescent="0.25"/>
  <cols>
    <col min="1" max="1" width="35.5703125" customWidth="1"/>
    <col min="2" max="2" width="22.5703125" customWidth="1"/>
    <col min="3" max="3" width="13.42578125" customWidth="1"/>
    <col min="4" max="4" width="11.85546875" customWidth="1"/>
    <col min="5" max="5" width="14.42578125" customWidth="1"/>
    <col min="7" max="7" width="11.85546875" customWidth="1"/>
    <col min="16" max="16" width="23.5703125" customWidth="1"/>
  </cols>
  <sheetData>
    <row r="2" spans="1:29" x14ac:dyDescent="0.25">
      <c r="A2" s="204" t="s">
        <v>143</v>
      </c>
      <c r="B2" t="s">
        <v>34</v>
      </c>
      <c r="C2" t="s">
        <v>35</v>
      </c>
      <c r="D2">
        <v>190269</v>
      </c>
      <c r="E2">
        <v>190269</v>
      </c>
      <c r="F2">
        <v>187542.81</v>
      </c>
      <c r="G2" t="s">
        <v>36</v>
      </c>
      <c r="H2">
        <v>93771.41</v>
      </c>
      <c r="I2">
        <v>56262.84</v>
      </c>
      <c r="J2">
        <v>37331.300000000003</v>
      </c>
      <c r="K2">
        <v>44250</v>
      </c>
      <c r="L2" t="s">
        <v>17</v>
      </c>
      <c r="M2">
        <v>2</v>
      </c>
      <c r="N2" t="s">
        <v>37</v>
      </c>
      <c r="P2" t="s">
        <v>107</v>
      </c>
      <c r="Q2" t="s">
        <v>14</v>
      </c>
      <c r="R2" t="s">
        <v>15</v>
      </c>
      <c r="S2">
        <v>418106.26</v>
      </c>
      <c r="T2">
        <v>200000</v>
      </c>
      <c r="V2" t="s">
        <v>16</v>
      </c>
      <c r="Y2">
        <v>200000</v>
      </c>
      <c r="Z2">
        <v>43884</v>
      </c>
      <c r="AA2" t="s">
        <v>17</v>
      </c>
      <c r="AB2">
        <v>2</v>
      </c>
      <c r="AC2" t="s">
        <v>18</v>
      </c>
    </row>
    <row r="3" spans="1:29" hidden="1" x14ac:dyDescent="0.25">
      <c r="A3" s="204" t="s">
        <v>144</v>
      </c>
      <c r="B3" t="s">
        <v>34</v>
      </c>
      <c r="C3" t="s">
        <v>35</v>
      </c>
      <c r="D3">
        <v>108286.5</v>
      </c>
      <c r="E3">
        <v>108286.5</v>
      </c>
      <c r="F3">
        <v>104366.38</v>
      </c>
      <c r="G3" t="s">
        <v>36</v>
      </c>
      <c r="J3">
        <v>104366.38</v>
      </c>
      <c r="K3" t="s">
        <v>214</v>
      </c>
      <c r="L3" t="s">
        <v>17</v>
      </c>
      <c r="M3">
        <v>2</v>
      </c>
      <c r="N3" t="s">
        <v>37</v>
      </c>
      <c r="P3" t="s">
        <v>108</v>
      </c>
      <c r="Q3" t="s">
        <v>14</v>
      </c>
      <c r="R3" t="s">
        <v>15</v>
      </c>
      <c r="S3">
        <v>148065.96</v>
      </c>
      <c r="T3">
        <v>71169.33</v>
      </c>
      <c r="V3" t="s">
        <v>16</v>
      </c>
      <c r="X3">
        <v>56935.46</v>
      </c>
      <c r="Y3">
        <v>14233.87</v>
      </c>
      <c r="Z3">
        <v>43884</v>
      </c>
      <c r="AA3" t="s">
        <v>17</v>
      </c>
      <c r="AB3">
        <v>2</v>
      </c>
      <c r="AC3" t="s">
        <v>18</v>
      </c>
    </row>
    <row r="4" spans="1:29" hidden="1" x14ac:dyDescent="0.25">
      <c r="A4" s="204" t="s">
        <v>148</v>
      </c>
      <c r="B4" t="s">
        <v>39</v>
      </c>
      <c r="C4" t="s">
        <v>35</v>
      </c>
      <c r="D4">
        <v>196563.96</v>
      </c>
      <c r="E4">
        <v>196563.96</v>
      </c>
      <c r="G4" t="s">
        <v>40</v>
      </c>
      <c r="I4">
        <v>88423.82</v>
      </c>
      <c r="J4">
        <v>108140.14</v>
      </c>
      <c r="K4">
        <v>44369</v>
      </c>
      <c r="L4" t="s">
        <v>17</v>
      </c>
      <c r="M4">
        <v>2</v>
      </c>
      <c r="N4" t="s">
        <v>25</v>
      </c>
      <c r="P4" t="s">
        <v>109</v>
      </c>
      <c r="Q4" t="s">
        <v>14</v>
      </c>
      <c r="R4" t="s">
        <v>15</v>
      </c>
      <c r="S4">
        <v>342149.68</v>
      </c>
      <c r="T4">
        <v>163289.84</v>
      </c>
      <c r="V4" t="s">
        <v>16</v>
      </c>
      <c r="Y4">
        <v>162026.32</v>
      </c>
      <c r="Z4">
        <v>43884</v>
      </c>
      <c r="AA4" t="s">
        <v>17</v>
      </c>
      <c r="AB4">
        <v>2</v>
      </c>
      <c r="AC4" t="s">
        <v>18</v>
      </c>
    </row>
    <row r="5" spans="1:29" hidden="1" x14ac:dyDescent="0.25">
      <c r="A5" s="204" t="s">
        <v>153</v>
      </c>
      <c r="B5" t="s">
        <v>45</v>
      </c>
      <c r="C5" t="s">
        <v>35</v>
      </c>
      <c r="D5">
        <v>79945.61</v>
      </c>
      <c r="E5">
        <v>79945.61</v>
      </c>
      <c r="F5">
        <v>78899.520000000004</v>
      </c>
      <c r="G5" t="s">
        <v>46</v>
      </c>
      <c r="H5">
        <v>39449.760000000002</v>
      </c>
      <c r="J5">
        <v>39445.169999999991</v>
      </c>
      <c r="K5">
        <v>44195</v>
      </c>
      <c r="L5" t="s">
        <v>17</v>
      </c>
      <c r="M5">
        <v>2</v>
      </c>
      <c r="N5" t="s">
        <v>25</v>
      </c>
      <c r="P5" t="s">
        <v>110</v>
      </c>
      <c r="Q5" t="s">
        <v>14</v>
      </c>
      <c r="R5" t="s">
        <v>15</v>
      </c>
      <c r="S5">
        <v>42866.25</v>
      </c>
      <c r="T5">
        <v>19289.810000000001</v>
      </c>
      <c r="V5" t="s">
        <v>16</v>
      </c>
      <c r="Y5">
        <v>18496.009999999998</v>
      </c>
      <c r="Z5">
        <v>43884</v>
      </c>
      <c r="AA5" t="s">
        <v>17</v>
      </c>
      <c r="AB5">
        <v>2</v>
      </c>
      <c r="AC5" t="s">
        <v>18</v>
      </c>
    </row>
    <row r="6" spans="1:29" hidden="1" x14ac:dyDescent="0.25">
      <c r="A6" s="204" t="s">
        <v>152</v>
      </c>
      <c r="B6" t="s">
        <v>45</v>
      </c>
      <c r="C6" t="s">
        <v>35</v>
      </c>
      <c r="D6">
        <v>78461.5</v>
      </c>
      <c r="E6">
        <v>78461.5</v>
      </c>
      <c r="G6" t="s">
        <v>46</v>
      </c>
      <c r="J6">
        <v>78461.5</v>
      </c>
      <c r="K6">
        <v>44250</v>
      </c>
      <c r="L6" t="s">
        <v>17</v>
      </c>
      <c r="M6">
        <v>2</v>
      </c>
      <c r="N6" t="s">
        <v>25</v>
      </c>
      <c r="P6" t="s">
        <v>111</v>
      </c>
      <c r="Q6" t="s">
        <v>14</v>
      </c>
      <c r="R6" t="s">
        <v>15</v>
      </c>
      <c r="S6">
        <v>153873.14000000001</v>
      </c>
      <c r="T6">
        <v>73315.649999999994</v>
      </c>
      <c r="V6" t="s">
        <v>16</v>
      </c>
      <c r="Y6">
        <v>73268.490000000005</v>
      </c>
      <c r="Z6">
        <v>43884</v>
      </c>
      <c r="AA6" t="s">
        <v>17</v>
      </c>
      <c r="AB6">
        <v>2</v>
      </c>
      <c r="AC6" t="s">
        <v>18</v>
      </c>
    </row>
    <row r="7" spans="1:29" hidden="1" x14ac:dyDescent="0.25">
      <c r="A7" t="s">
        <v>168</v>
      </c>
      <c r="B7" t="s">
        <v>66</v>
      </c>
      <c r="C7" t="s">
        <v>67</v>
      </c>
      <c r="D7">
        <v>188731.96</v>
      </c>
      <c r="E7">
        <v>188731.96</v>
      </c>
      <c r="F7">
        <v>185577.8</v>
      </c>
      <c r="G7" t="s">
        <v>68</v>
      </c>
      <c r="J7">
        <v>185243.65</v>
      </c>
      <c r="K7">
        <v>44097</v>
      </c>
      <c r="L7" t="s">
        <v>17</v>
      </c>
      <c r="M7">
        <v>2</v>
      </c>
      <c r="N7" t="s">
        <v>37</v>
      </c>
      <c r="P7" t="s">
        <v>112</v>
      </c>
      <c r="Q7" t="s">
        <v>14</v>
      </c>
      <c r="R7" t="s">
        <v>15</v>
      </c>
      <c r="S7">
        <v>35129.300000000003</v>
      </c>
      <c r="T7">
        <v>16781.330000000002</v>
      </c>
      <c r="V7" t="s">
        <v>16</v>
      </c>
      <c r="Y7">
        <v>14865.37</v>
      </c>
      <c r="Z7">
        <v>43884</v>
      </c>
      <c r="AA7" t="s">
        <v>17</v>
      </c>
      <c r="AB7">
        <v>2</v>
      </c>
      <c r="AC7" t="s">
        <v>18</v>
      </c>
    </row>
    <row r="8" spans="1:29" hidden="1" x14ac:dyDescent="0.25">
      <c r="A8" t="s">
        <v>169</v>
      </c>
      <c r="B8" t="s">
        <v>66</v>
      </c>
      <c r="C8" t="s">
        <v>67</v>
      </c>
      <c r="D8">
        <v>159880.94</v>
      </c>
      <c r="E8">
        <v>159880.94</v>
      </c>
      <c r="F8">
        <v>127824.84</v>
      </c>
      <c r="G8" t="s">
        <v>70</v>
      </c>
      <c r="J8">
        <v>127824.84</v>
      </c>
      <c r="K8">
        <v>44285</v>
      </c>
      <c r="L8" t="s">
        <v>17</v>
      </c>
      <c r="M8">
        <v>2</v>
      </c>
      <c r="N8" t="s">
        <v>25</v>
      </c>
      <c r="P8" t="s">
        <v>113</v>
      </c>
      <c r="Q8" t="s">
        <v>14</v>
      </c>
      <c r="R8" t="s">
        <v>15</v>
      </c>
      <c r="S8">
        <v>86906</v>
      </c>
      <c r="T8">
        <v>42612.5</v>
      </c>
      <c r="V8" t="s">
        <v>16</v>
      </c>
      <c r="Y8">
        <v>23615.119999999999</v>
      </c>
      <c r="Z8">
        <v>43884</v>
      </c>
      <c r="AA8" t="s">
        <v>17</v>
      </c>
      <c r="AB8">
        <v>2</v>
      </c>
      <c r="AC8" t="s">
        <v>18</v>
      </c>
    </row>
    <row r="9" spans="1:29" hidden="1" x14ac:dyDescent="0.25">
      <c r="A9" s="204" t="s">
        <v>170</v>
      </c>
      <c r="B9" t="s">
        <v>66</v>
      </c>
      <c r="C9" t="s">
        <v>67</v>
      </c>
      <c r="D9">
        <v>111229.79</v>
      </c>
      <c r="E9">
        <v>111229.79</v>
      </c>
      <c r="F9">
        <v>102367.46</v>
      </c>
      <c r="G9" t="s">
        <v>68</v>
      </c>
      <c r="H9">
        <v>51183.73</v>
      </c>
      <c r="J9" t="s">
        <v>251</v>
      </c>
      <c r="K9">
        <v>44339</v>
      </c>
      <c r="L9" t="s">
        <v>17</v>
      </c>
      <c r="M9">
        <v>2</v>
      </c>
      <c r="N9" t="s">
        <v>25</v>
      </c>
      <c r="P9" t="s">
        <v>115</v>
      </c>
      <c r="Q9" t="s">
        <v>14</v>
      </c>
      <c r="R9" t="s">
        <v>15</v>
      </c>
      <c r="S9">
        <v>25936.93</v>
      </c>
      <c r="T9">
        <v>12501.27</v>
      </c>
      <c r="V9" t="s">
        <v>16</v>
      </c>
      <c r="X9">
        <v>4503.6899999999996</v>
      </c>
      <c r="Y9">
        <v>7474.75</v>
      </c>
      <c r="Z9">
        <v>43884</v>
      </c>
      <c r="AA9" t="s">
        <v>17</v>
      </c>
      <c r="AB9">
        <v>2</v>
      </c>
      <c r="AC9" t="s">
        <v>18</v>
      </c>
    </row>
    <row r="10" spans="1:29" x14ac:dyDescent="0.25">
      <c r="A10" t="s">
        <v>179</v>
      </c>
      <c r="B10" t="s">
        <v>86</v>
      </c>
      <c r="C10" t="s">
        <v>87</v>
      </c>
      <c r="D10">
        <v>230751.4</v>
      </c>
      <c r="E10">
        <v>115375.7</v>
      </c>
      <c r="G10" t="s">
        <v>88</v>
      </c>
      <c r="H10">
        <v>57687.85</v>
      </c>
      <c r="J10">
        <v>56169.120000000003</v>
      </c>
      <c r="K10">
        <v>44180</v>
      </c>
      <c r="L10" t="s">
        <v>17</v>
      </c>
      <c r="M10">
        <v>2</v>
      </c>
      <c r="N10" t="s">
        <v>18</v>
      </c>
      <c r="P10" t="s">
        <v>116</v>
      </c>
      <c r="Q10" t="s">
        <v>14</v>
      </c>
      <c r="R10" t="s">
        <v>15</v>
      </c>
      <c r="S10">
        <v>68244.539999999994</v>
      </c>
      <c r="T10">
        <v>34122.269999999997</v>
      </c>
      <c r="V10" t="s">
        <v>16</v>
      </c>
      <c r="Y10">
        <v>34122.269999999997</v>
      </c>
      <c r="Z10">
        <v>43884</v>
      </c>
      <c r="AA10" t="s">
        <v>17</v>
      </c>
      <c r="AB10">
        <v>2</v>
      </c>
      <c r="AC10" t="s">
        <v>18</v>
      </c>
    </row>
    <row r="11" spans="1:29" x14ac:dyDescent="0.25">
      <c r="A11" t="s">
        <v>181</v>
      </c>
      <c r="B11" t="s">
        <v>86</v>
      </c>
      <c r="C11" t="s">
        <v>87</v>
      </c>
      <c r="D11">
        <v>37330.04</v>
      </c>
      <c r="E11">
        <v>16798.52</v>
      </c>
      <c r="F11">
        <v>14235.3</v>
      </c>
      <c r="G11" t="s">
        <v>88</v>
      </c>
      <c r="J11">
        <v>14235.3</v>
      </c>
      <c r="K11">
        <v>43997</v>
      </c>
      <c r="L11" t="s">
        <v>17</v>
      </c>
      <c r="M11">
        <v>2</v>
      </c>
      <c r="N11" t="s">
        <v>18</v>
      </c>
      <c r="P11" t="s">
        <v>117</v>
      </c>
      <c r="Q11" t="s">
        <v>14</v>
      </c>
      <c r="R11" t="s">
        <v>15</v>
      </c>
      <c r="S11">
        <v>62703</v>
      </c>
      <c r="T11">
        <v>28848.85</v>
      </c>
      <c r="V11" t="s">
        <v>16</v>
      </c>
      <c r="Y11">
        <v>27933.75</v>
      </c>
      <c r="Z11">
        <v>43884</v>
      </c>
      <c r="AA11" t="s">
        <v>17</v>
      </c>
      <c r="AB11">
        <v>2</v>
      </c>
      <c r="AC11" t="s">
        <v>18</v>
      </c>
    </row>
    <row r="12" spans="1:29" hidden="1" x14ac:dyDescent="0.25">
      <c r="A12" t="s">
        <v>185</v>
      </c>
      <c r="B12" t="s">
        <v>97</v>
      </c>
      <c r="C12" t="s">
        <v>98</v>
      </c>
      <c r="D12">
        <v>100000</v>
      </c>
      <c r="E12">
        <v>100000</v>
      </c>
      <c r="G12" t="s">
        <v>99</v>
      </c>
      <c r="I12">
        <v>47302.83</v>
      </c>
      <c r="J12">
        <v>52697.17</v>
      </c>
      <c r="K12">
        <v>44339</v>
      </c>
      <c r="L12" t="s">
        <v>17</v>
      </c>
      <c r="M12">
        <v>2</v>
      </c>
      <c r="N12" t="s">
        <v>25</v>
      </c>
      <c r="P12" t="s">
        <v>118</v>
      </c>
      <c r="Q12" t="s">
        <v>14</v>
      </c>
      <c r="R12" t="s">
        <v>15</v>
      </c>
      <c r="S12">
        <v>76313.38</v>
      </c>
      <c r="T12">
        <v>36369.69</v>
      </c>
      <c r="V12" t="s">
        <v>16</v>
      </c>
      <c r="Y12">
        <v>36369.69</v>
      </c>
      <c r="Z12">
        <v>43884</v>
      </c>
      <c r="AA12" t="s">
        <v>17</v>
      </c>
      <c r="AB12">
        <v>2</v>
      </c>
      <c r="AC12" t="s">
        <v>18</v>
      </c>
    </row>
    <row r="13" spans="1:29" x14ac:dyDescent="0.25">
      <c r="A13" t="s">
        <v>189</v>
      </c>
      <c r="B13" t="s">
        <v>103</v>
      </c>
      <c r="C13" t="s">
        <v>104</v>
      </c>
      <c r="D13">
        <v>150000</v>
      </c>
      <c r="E13">
        <v>75000</v>
      </c>
      <c r="G13" t="s">
        <v>247</v>
      </c>
      <c r="I13">
        <v>60000</v>
      </c>
      <c r="J13">
        <v>15000</v>
      </c>
      <c r="K13">
        <v>44454</v>
      </c>
      <c r="L13" t="s">
        <v>17</v>
      </c>
      <c r="M13">
        <v>2</v>
      </c>
      <c r="N13" t="s">
        <v>18</v>
      </c>
      <c r="P13" t="s">
        <v>120</v>
      </c>
      <c r="Q13" t="s">
        <v>14</v>
      </c>
      <c r="R13" t="s">
        <v>15</v>
      </c>
      <c r="S13">
        <v>17877.8</v>
      </c>
      <c r="T13">
        <v>8045.01</v>
      </c>
      <c r="V13" t="s">
        <v>16</v>
      </c>
      <c r="Y13">
        <v>7658.01</v>
      </c>
      <c r="Z13">
        <v>43884</v>
      </c>
      <c r="AA13" t="s">
        <v>17</v>
      </c>
      <c r="AB13">
        <v>2</v>
      </c>
      <c r="AC13" t="s">
        <v>18</v>
      </c>
    </row>
    <row r="14" spans="1:29" x14ac:dyDescent="0.25">
      <c r="A14" t="s">
        <v>192</v>
      </c>
      <c r="B14" t="s">
        <v>103</v>
      </c>
      <c r="C14" t="s">
        <v>104</v>
      </c>
      <c r="D14">
        <v>93877.94</v>
      </c>
      <c r="E14">
        <v>44649.93</v>
      </c>
      <c r="G14" t="s">
        <v>247</v>
      </c>
      <c r="H14">
        <v>22324.97</v>
      </c>
      <c r="J14">
        <v>15244.43</v>
      </c>
      <c r="K14">
        <v>44454</v>
      </c>
      <c r="L14" t="s">
        <v>17</v>
      </c>
      <c r="M14">
        <v>2</v>
      </c>
      <c r="N14" t="s">
        <v>18</v>
      </c>
      <c r="P14" t="s">
        <v>121</v>
      </c>
      <c r="Q14" t="s">
        <v>14</v>
      </c>
      <c r="R14" t="s">
        <v>15</v>
      </c>
      <c r="S14">
        <v>38000</v>
      </c>
      <c r="T14">
        <v>17100</v>
      </c>
      <c r="V14" t="s">
        <v>16</v>
      </c>
      <c r="Y14">
        <v>17100</v>
      </c>
      <c r="Z14">
        <v>43884</v>
      </c>
      <c r="AA14" t="s">
        <v>17</v>
      </c>
      <c r="AB14">
        <v>2</v>
      </c>
      <c r="AC14" t="s">
        <v>18</v>
      </c>
    </row>
    <row r="15" spans="1:29" hidden="1" x14ac:dyDescent="0.25">
      <c r="A15" t="s">
        <v>228</v>
      </c>
      <c r="B15" t="s">
        <v>217</v>
      </c>
      <c r="C15" t="s">
        <v>216</v>
      </c>
      <c r="D15">
        <v>19833</v>
      </c>
      <c r="E15">
        <v>8924.85</v>
      </c>
      <c r="G15" t="s">
        <v>249</v>
      </c>
      <c r="J15">
        <v>8924.85</v>
      </c>
      <c r="K15">
        <v>44451</v>
      </c>
      <c r="L15" t="s">
        <v>17</v>
      </c>
      <c r="M15">
        <v>2</v>
      </c>
      <c r="N15" t="s">
        <v>25</v>
      </c>
      <c r="P15" t="s">
        <v>122</v>
      </c>
      <c r="Q15" t="s">
        <v>14</v>
      </c>
      <c r="R15" t="s">
        <v>15</v>
      </c>
      <c r="S15">
        <v>20368.09</v>
      </c>
      <c r="T15">
        <v>9165.64</v>
      </c>
      <c r="V15" t="s">
        <v>16</v>
      </c>
      <c r="Y15">
        <v>9044.18</v>
      </c>
      <c r="Z15">
        <v>43884</v>
      </c>
      <c r="AA15" t="s">
        <v>17</v>
      </c>
      <c r="AB15">
        <v>2</v>
      </c>
      <c r="AC15" t="s">
        <v>18</v>
      </c>
    </row>
    <row r="16" spans="1:29" x14ac:dyDescent="0.25">
      <c r="A16" t="s">
        <v>231</v>
      </c>
      <c r="B16" t="s">
        <v>217</v>
      </c>
      <c r="C16" t="s">
        <v>216</v>
      </c>
      <c r="D16">
        <v>100000</v>
      </c>
      <c r="E16">
        <v>45000</v>
      </c>
      <c r="G16" t="s">
        <v>249</v>
      </c>
      <c r="J16">
        <v>44550</v>
      </c>
      <c r="K16">
        <v>44451</v>
      </c>
      <c r="L16" t="s">
        <v>17</v>
      </c>
      <c r="M16">
        <v>2</v>
      </c>
      <c r="N16" t="s">
        <v>18</v>
      </c>
      <c r="P16" t="s">
        <v>123</v>
      </c>
      <c r="Q16" t="s">
        <v>14</v>
      </c>
      <c r="R16" t="s">
        <v>15</v>
      </c>
      <c r="S16">
        <v>86527.5</v>
      </c>
      <c r="T16">
        <v>39798.75</v>
      </c>
      <c r="V16" t="s">
        <v>16</v>
      </c>
      <c r="Y16">
        <v>37200.239999999998</v>
      </c>
      <c r="Z16">
        <v>43884</v>
      </c>
      <c r="AA16" t="s">
        <v>17</v>
      </c>
      <c r="AB16">
        <v>2</v>
      </c>
      <c r="AC16" t="s">
        <v>18</v>
      </c>
    </row>
    <row r="17" spans="1:29" hidden="1" x14ac:dyDescent="0.25">
      <c r="A17" t="s">
        <v>238</v>
      </c>
      <c r="B17" t="s">
        <v>217</v>
      </c>
      <c r="C17" t="s">
        <v>216</v>
      </c>
      <c r="D17">
        <v>24232</v>
      </c>
      <c r="E17">
        <v>10904.4</v>
      </c>
      <c r="G17" t="s">
        <v>249</v>
      </c>
      <c r="J17">
        <v>10904.4</v>
      </c>
      <c r="K17">
        <v>44451</v>
      </c>
      <c r="L17" t="s">
        <v>17</v>
      </c>
      <c r="M17">
        <v>2</v>
      </c>
      <c r="N17" t="s">
        <v>25</v>
      </c>
      <c r="P17" t="s">
        <v>134</v>
      </c>
      <c r="Q17" t="s">
        <v>23</v>
      </c>
      <c r="R17" t="s">
        <v>15</v>
      </c>
      <c r="S17">
        <v>62799.63</v>
      </c>
      <c r="T17">
        <v>22662.14</v>
      </c>
      <c r="V17" t="s">
        <v>24</v>
      </c>
      <c r="Y17">
        <v>21941.14</v>
      </c>
      <c r="Z17">
        <v>43877</v>
      </c>
      <c r="AA17" t="s">
        <v>17</v>
      </c>
      <c r="AB17">
        <v>2</v>
      </c>
      <c r="AC17" t="s">
        <v>37</v>
      </c>
    </row>
    <row r="18" spans="1:29" x14ac:dyDescent="0.25">
      <c r="P18" t="s">
        <v>135</v>
      </c>
      <c r="Q18" t="s">
        <v>23</v>
      </c>
      <c r="R18" t="s">
        <v>15</v>
      </c>
      <c r="S18">
        <v>29646.880000000001</v>
      </c>
      <c r="T18">
        <v>13341.1</v>
      </c>
      <c r="V18" t="s">
        <v>24</v>
      </c>
      <c r="Y18">
        <v>7044.44</v>
      </c>
      <c r="Z18">
        <v>43877</v>
      </c>
      <c r="AA18" t="s">
        <v>17</v>
      </c>
      <c r="AB18">
        <v>2</v>
      </c>
      <c r="AC18" t="s">
        <v>37</v>
      </c>
    </row>
    <row r="19" spans="1:29" x14ac:dyDescent="0.25">
      <c r="P19" t="s">
        <v>137</v>
      </c>
      <c r="Q19" t="s">
        <v>23</v>
      </c>
      <c r="R19" t="s">
        <v>15</v>
      </c>
      <c r="S19">
        <v>64465.56</v>
      </c>
      <c r="T19">
        <v>29999.99</v>
      </c>
      <c r="V19" t="s">
        <v>24</v>
      </c>
      <c r="Y19">
        <v>29999.99</v>
      </c>
      <c r="Z19">
        <v>43877</v>
      </c>
      <c r="AA19" t="s">
        <v>17</v>
      </c>
      <c r="AB19">
        <v>2</v>
      </c>
      <c r="AC19" t="s">
        <v>37</v>
      </c>
    </row>
    <row r="20" spans="1:29" x14ac:dyDescent="0.25">
      <c r="P20" t="s">
        <v>139</v>
      </c>
      <c r="Q20" t="s">
        <v>28</v>
      </c>
      <c r="R20" t="s">
        <v>15</v>
      </c>
      <c r="S20">
        <v>63558.46</v>
      </c>
      <c r="T20">
        <v>30570.23</v>
      </c>
      <c r="V20" t="s">
        <v>29</v>
      </c>
      <c r="Y20">
        <v>29999.56</v>
      </c>
      <c r="Z20">
        <v>43877</v>
      </c>
      <c r="AA20" t="s">
        <v>17</v>
      </c>
      <c r="AB20">
        <v>2</v>
      </c>
      <c r="AC20" t="s">
        <v>37</v>
      </c>
    </row>
    <row r="21" spans="1:29" x14ac:dyDescent="0.25">
      <c r="P21" t="s">
        <v>138</v>
      </c>
      <c r="Q21" t="s">
        <v>28</v>
      </c>
      <c r="R21" t="s">
        <v>15</v>
      </c>
      <c r="S21">
        <v>79905</v>
      </c>
      <c r="T21">
        <v>39952.5</v>
      </c>
      <c r="V21" t="s">
        <v>29</v>
      </c>
      <c r="X21">
        <v>21985.97</v>
      </c>
      <c r="Y21">
        <v>17966.53</v>
      </c>
      <c r="Z21">
        <v>43877</v>
      </c>
      <c r="AA21" t="s">
        <v>17</v>
      </c>
      <c r="AB21">
        <v>2</v>
      </c>
      <c r="AC21" t="s">
        <v>37</v>
      </c>
    </row>
    <row r="22" spans="1:29" x14ac:dyDescent="0.25">
      <c r="P22" t="s">
        <v>140</v>
      </c>
      <c r="Q22" t="s">
        <v>31</v>
      </c>
      <c r="R22" t="s">
        <v>15</v>
      </c>
      <c r="S22">
        <v>28299.86</v>
      </c>
      <c r="T22">
        <v>12734.94</v>
      </c>
      <c r="V22" t="s">
        <v>32</v>
      </c>
      <c r="Y22">
        <v>9612.08</v>
      </c>
      <c r="Z22">
        <v>43877</v>
      </c>
      <c r="AA22" t="s">
        <v>17</v>
      </c>
      <c r="AB22">
        <v>2</v>
      </c>
      <c r="AC22" t="s">
        <v>25</v>
      </c>
    </row>
    <row r="23" spans="1:29" x14ac:dyDescent="0.25">
      <c r="F23" t="s">
        <v>258</v>
      </c>
      <c r="P23" t="s">
        <v>141</v>
      </c>
      <c r="Q23" t="s">
        <v>31</v>
      </c>
      <c r="R23" t="s">
        <v>15</v>
      </c>
      <c r="S23">
        <v>13325.07</v>
      </c>
      <c r="T23">
        <v>6630.81</v>
      </c>
      <c r="V23" t="s">
        <v>32</v>
      </c>
      <c r="Y23">
        <v>6630.81</v>
      </c>
      <c r="Z23">
        <v>43877</v>
      </c>
      <c r="AA23" t="s">
        <v>17</v>
      </c>
      <c r="AB23">
        <v>2</v>
      </c>
      <c r="AC23" t="s">
        <v>25</v>
      </c>
    </row>
    <row r="24" spans="1:29" x14ac:dyDescent="0.25">
      <c r="B24" t="s">
        <v>14</v>
      </c>
      <c r="E24">
        <v>642</v>
      </c>
      <c r="I24" s="205">
        <v>200000</v>
      </c>
      <c r="P24" t="s">
        <v>145</v>
      </c>
      <c r="Q24" t="s">
        <v>34</v>
      </c>
      <c r="R24" t="s">
        <v>35</v>
      </c>
      <c r="S24">
        <v>27886.68</v>
      </c>
      <c r="T24">
        <v>27886.68</v>
      </c>
      <c r="U24">
        <v>27886.68</v>
      </c>
      <c r="V24" t="s">
        <v>36</v>
      </c>
      <c r="Y24">
        <v>26849.03</v>
      </c>
      <c r="Z24">
        <v>43884</v>
      </c>
      <c r="AA24" t="s">
        <v>17</v>
      </c>
      <c r="AB24">
        <v>2</v>
      </c>
      <c r="AC24" t="s">
        <v>37</v>
      </c>
    </row>
    <row r="25" spans="1:29" x14ac:dyDescent="0.25">
      <c r="B25" t="s">
        <v>23</v>
      </c>
      <c r="I25" s="206">
        <v>190269</v>
      </c>
      <c r="P25" t="s">
        <v>146</v>
      </c>
      <c r="Q25" t="s">
        <v>34</v>
      </c>
      <c r="R25" t="s">
        <v>35</v>
      </c>
      <c r="S25">
        <v>185263.33</v>
      </c>
      <c r="T25">
        <v>185263.33</v>
      </c>
      <c r="U25">
        <v>159954.32</v>
      </c>
      <c r="V25" t="s">
        <v>36</v>
      </c>
      <c r="Y25">
        <v>158454.07</v>
      </c>
      <c r="Z25">
        <v>43884</v>
      </c>
      <c r="AA25" t="s">
        <v>17</v>
      </c>
      <c r="AB25">
        <v>2</v>
      </c>
      <c r="AC25" t="s">
        <v>37</v>
      </c>
    </row>
    <row r="26" spans="1:29" x14ac:dyDescent="0.25">
      <c r="A26" t="s">
        <v>39</v>
      </c>
      <c r="B26" t="s">
        <v>28</v>
      </c>
      <c r="I26" s="205">
        <v>108286.5</v>
      </c>
      <c r="P26" t="s">
        <v>147</v>
      </c>
      <c r="Q26" t="s">
        <v>39</v>
      </c>
      <c r="R26" t="s">
        <v>35</v>
      </c>
      <c r="S26">
        <v>190302.6</v>
      </c>
      <c r="T26">
        <v>190302.6</v>
      </c>
      <c r="U26">
        <v>186366.87</v>
      </c>
      <c r="V26" t="s">
        <v>40</v>
      </c>
      <c r="Y26">
        <v>186366.87</v>
      </c>
      <c r="Z26">
        <v>43884</v>
      </c>
      <c r="AA26" t="s">
        <v>17</v>
      </c>
      <c r="AB26">
        <v>2</v>
      </c>
      <c r="AC26" t="s">
        <v>25</v>
      </c>
    </row>
    <row r="27" spans="1:29" x14ac:dyDescent="0.25">
      <c r="A27" t="s">
        <v>39</v>
      </c>
      <c r="B27" t="s">
        <v>31</v>
      </c>
      <c r="I27">
        <v>27886.68</v>
      </c>
      <c r="P27" t="s">
        <v>149</v>
      </c>
      <c r="Q27" t="s">
        <v>42</v>
      </c>
      <c r="R27" t="s">
        <v>35</v>
      </c>
      <c r="S27">
        <v>50500</v>
      </c>
      <c r="T27">
        <v>50500</v>
      </c>
      <c r="V27" t="s">
        <v>43</v>
      </c>
      <c r="Y27">
        <v>49559</v>
      </c>
      <c r="Z27">
        <v>43884</v>
      </c>
      <c r="AA27" t="s">
        <v>17</v>
      </c>
      <c r="AB27">
        <v>2</v>
      </c>
      <c r="AC27" t="s">
        <v>37</v>
      </c>
    </row>
    <row r="28" spans="1:29" x14ac:dyDescent="0.25">
      <c r="A28" t="s">
        <v>42</v>
      </c>
      <c r="B28" t="s">
        <v>34</v>
      </c>
      <c r="E28">
        <v>751</v>
      </c>
      <c r="I28" s="205">
        <v>185263.33</v>
      </c>
      <c r="P28" t="s">
        <v>150</v>
      </c>
      <c r="Q28" t="s">
        <v>42</v>
      </c>
      <c r="R28" t="s">
        <v>35</v>
      </c>
      <c r="S28">
        <v>35692.31</v>
      </c>
      <c r="T28">
        <v>35692.31</v>
      </c>
      <c r="V28" t="s">
        <v>43</v>
      </c>
      <c r="Y28">
        <v>35692.31</v>
      </c>
      <c r="Z28">
        <v>44066</v>
      </c>
      <c r="AA28" t="s">
        <v>17</v>
      </c>
      <c r="AB28">
        <v>2</v>
      </c>
      <c r="AC28" t="s">
        <v>25</v>
      </c>
    </row>
    <row r="29" spans="1:29" x14ac:dyDescent="0.25">
      <c r="A29" t="s">
        <v>45</v>
      </c>
      <c r="B29" t="s">
        <v>39</v>
      </c>
      <c r="E29">
        <v>751</v>
      </c>
      <c r="I29" s="205">
        <v>50500</v>
      </c>
      <c r="P29" t="s">
        <v>151</v>
      </c>
      <c r="Q29" t="s">
        <v>45</v>
      </c>
      <c r="R29" t="s">
        <v>35</v>
      </c>
      <c r="S29">
        <v>39999.53</v>
      </c>
      <c r="T29">
        <v>39999.53</v>
      </c>
      <c r="V29" t="s">
        <v>46</v>
      </c>
      <c r="Y29">
        <v>39839.870000000003</v>
      </c>
      <c r="Z29">
        <v>43884</v>
      </c>
      <c r="AA29" t="s">
        <v>17</v>
      </c>
      <c r="AB29">
        <v>2</v>
      </c>
      <c r="AC29" t="s">
        <v>25</v>
      </c>
    </row>
    <row r="30" spans="1:29" x14ac:dyDescent="0.25">
      <c r="A30" t="s">
        <v>45</v>
      </c>
      <c r="B30" t="s">
        <v>42</v>
      </c>
      <c r="E30">
        <v>751</v>
      </c>
      <c r="I30" s="205">
        <v>188731.96</v>
      </c>
      <c r="P30" t="s">
        <v>164</v>
      </c>
      <c r="Q30" t="s">
        <v>57</v>
      </c>
      <c r="R30" t="s">
        <v>53</v>
      </c>
      <c r="S30">
        <v>198018.96</v>
      </c>
      <c r="T30">
        <v>198018.96</v>
      </c>
      <c r="V30" t="s">
        <v>58</v>
      </c>
      <c r="Y30">
        <v>196038.78</v>
      </c>
      <c r="Z30">
        <v>43877</v>
      </c>
      <c r="AA30" t="s">
        <v>17</v>
      </c>
      <c r="AB30">
        <v>2</v>
      </c>
      <c r="AC30" t="s">
        <v>37</v>
      </c>
    </row>
    <row r="31" spans="1:29" x14ac:dyDescent="0.25">
      <c r="A31" t="s">
        <v>45</v>
      </c>
      <c r="B31" t="s">
        <v>45</v>
      </c>
      <c r="E31">
        <v>751</v>
      </c>
      <c r="I31" s="205">
        <f>SUM(I24:I30)</f>
        <v>950937.47</v>
      </c>
      <c r="K31" s="207">
        <v>2400140</v>
      </c>
      <c r="M31">
        <f>I31/K31</f>
        <v>0.39620083411800977</v>
      </c>
      <c r="P31" t="s">
        <v>180</v>
      </c>
      <c r="Q31" t="s">
        <v>86</v>
      </c>
      <c r="R31" t="s">
        <v>87</v>
      </c>
      <c r="S31">
        <v>9061.0400000000009</v>
      </c>
      <c r="T31">
        <v>4077.47</v>
      </c>
      <c r="V31" t="s">
        <v>88</v>
      </c>
      <c r="Y31">
        <v>4069.46</v>
      </c>
      <c r="Z31">
        <v>43997</v>
      </c>
      <c r="AA31" t="s">
        <v>17</v>
      </c>
      <c r="AB31">
        <v>2</v>
      </c>
      <c r="AC31" t="s">
        <v>18</v>
      </c>
    </row>
    <row r="32" spans="1:29" x14ac:dyDescent="0.25">
      <c r="A32" t="s">
        <v>66</v>
      </c>
      <c r="B32" t="s">
        <v>57</v>
      </c>
      <c r="E32">
        <v>761</v>
      </c>
      <c r="I32" s="205"/>
      <c r="P32" t="s">
        <v>181</v>
      </c>
      <c r="Q32" t="s">
        <v>86</v>
      </c>
      <c r="R32" t="s">
        <v>87</v>
      </c>
      <c r="S32">
        <v>37330.04</v>
      </c>
      <c r="T32">
        <v>16798.52</v>
      </c>
      <c r="V32" t="s">
        <v>88</v>
      </c>
      <c r="Y32">
        <v>14235.3</v>
      </c>
      <c r="Z32">
        <v>43997</v>
      </c>
      <c r="AA32" t="s">
        <v>17</v>
      </c>
      <c r="AB32">
        <v>2</v>
      </c>
      <c r="AC32" t="s">
        <v>18</v>
      </c>
    </row>
    <row r="33" spans="1:14" x14ac:dyDescent="0.25">
      <c r="A33" t="s">
        <v>66</v>
      </c>
      <c r="B33" t="s">
        <v>66</v>
      </c>
      <c r="E33">
        <v>751</v>
      </c>
      <c r="I33">
        <v>62703</v>
      </c>
    </row>
    <row r="34" spans="1:14" x14ac:dyDescent="0.25">
      <c r="B34" t="s">
        <v>86</v>
      </c>
      <c r="E34">
        <v>641</v>
      </c>
      <c r="I34" s="205">
        <v>76313.38</v>
      </c>
    </row>
    <row r="35" spans="1:14" x14ac:dyDescent="0.25">
      <c r="B35" t="s">
        <v>97</v>
      </c>
      <c r="E35">
        <v>1691</v>
      </c>
      <c r="F35">
        <v>6</v>
      </c>
      <c r="I35" s="205">
        <v>17877.8</v>
      </c>
    </row>
    <row r="36" spans="1:14" x14ac:dyDescent="0.25">
      <c r="B36" t="s">
        <v>103</v>
      </c>
      <c r="E36">
        <v>642</v>
      </c>
      <c r="I36" s="205">
        <v>38000</v>
      </c>
      <c r="K36" s="205">
        <v>145542</v>
      </c>
      <c r="M36">
        <f>6/8</f>
        <v>0.75</v>
      </c>
    </row>
    <row r="37" spans="1:14" x14ac:dyDescent="0.25">
      <c r="B37" t="s">
        <v>217</v>
      </c>
      <c r="E37">
        <v>642</v>
      </c>
      <c r="I37">
        <v>20368.09</v>
      </c>
    </row>
    <row r="38" spans="1:14" x14ac:dyDescent="0.25">
      <c r="I38">
        <v>86527.5</v>
      </c>
    </row>
    <row r="39" spans="1:14" x14ac:dyDescent="0.25">
      <c r="I39">
        <v>230751.4</v>
      </c>
    </row>
    <row r="40" spans="1:14" x14ac:dyDescent="0.25">
      <c r="I40">
        <v>9061.0400000000009</v>
      </c>
    </row>
    <row r="41" spans="1:14" x14ac:dyDescent="0.25">
      <c r="I41">
        <v>37330.04</v>
      </c>
    </row>
    <row r="42" spans="1:14" x14ac:dyDescent="0.25">
      <c r="I42">
        <v>150000</v>
      </c>
    </row>
    <row r="43" spans="1:14" x14ac:dyDescent="0.25">
      <c r="I43">
        <v>93877.94</v>
      </c>
    </row>
    <row r="44" spans="1:14" x14ac:dyDescent="0.25">
      <c r="I44">
        <v>100000</v>
      </c>
    </row>
    <row r="46" spans="1:14" x14ac:dyDescent="0.25">
      <c r="I46" s="205">
        <f>SUM(I24:I44)</f>
        <v>2824685.13</v>
      </c>
      <c r="L46" s="205">
        <v>1045000</v>
      </c>
      <c r="N46">
        <f>I46/L46</f>
        <v>2.7030479712918658</v>
      </c>
    </row>
  </sheetData>
  <autoFilter ref="A2:AC17">
    <filterColumn colId="13">
      <filters>
        <filter val="3.1"/>
      </filters>
    </filterColumn>
  </autoFilter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8"/>
  <sheetViews>
    <sheetView topLeftCell="C1" workbookViewId="0">
      <selection activeCell="O23" sqref="O23:R36"/>
    </sheetView>
  </sheetViews>
  <sheetFormatPr defaultRowHeight="15" x14ac:dyDescent="0.25"/>
  <cols>
    <col min="1" max="1" width="23.42578125" customWidth="1"/>
    <col min="2" max="2" width="24.85546875" customWidth="1"/>
    <col min="3" max="3" width="23.85546875" customWidth="1"/>
    <col min="4" max="4" width="12" customWidth="1"/>
    <col min="5" max="5" width="15.7109375" customWidth="1"/>
    <col min="10" max="11" width="9.140625" customWidth="1"/>
    <col min="19" max="19" width="17" customWidth="1"/>
  </cols>
  <sheetData>
    <row r="1" spans="1:20" x14ac:dyDescent="0.25">
      <c r="A1" t="s">
        <v>184</v>
      </c>
      <c r="B1" t="s">
        <v>93</v>
      </c>
      <c r="C1" t="s">
        <v>94</v>
      </c>
      <c r="D1">
        <v>325000</v>
      </c>
      <c r="E1">
        <v>325000</v>
      </c>
      <c r="G1" t="s">
        <v>95</v>
      </c>
      <c r="I1">
        <v>95050.6</v>
      </c>
      <c r="J1">
        <v>196366.26</v>
      </c>
      <c r="K1">
        <v>44255</v>
      </c>
      <c r="L1" t="s">
        <v>17</v>
      </c>
      <c r="M1">
        <v>7</v>
      </c>
      <c r="N1" t="s">
        <v>50</v>
      </c>
      <c r="Q1" t="s">
        <v>253</v>
      </c>
    </row>
    <row r="2" spans="1:20" x14ac:dyDescent="0.25">
      <c r="A2" t="s">
        <v>193</v>
      </c>
      <c r="B2" t="s">
        <v>103</v>
      </c>
      <c r="C2" t="s">
        <v>104</v>
      </c>
      <c r="D2">
        <v>28629.06</v>
      </c>
      <c r="E2">
        <v>13618.28</v>
      </c>
      <c r="G2" t="s">
        <v>247</v>
      </c>
      <c r="J2">
        <v>12602.5</v>
      </c>
      <c r="K2">
        <v>44454</v>
      </c>
      <c r="L2" t="s">
        <v>17</v>
      </c>
      <c r="M2">
        <v>7</v>
      </c>
      <c r="N2" t="s">
        <v>20</v>
      </c>
      <c r="O2" t="s">
        <v>252</v>
      </c>
      <c r="Q2">
        <v>0.92</v>
      </c>
    </row>
    <row r="3" spans="1:20" x14ac:dyDescent="0.25">
      <c r="A3" t="s">
        <v>199</v>
      </c>
      <c r="B3" t="s">
        <v>103</v>
      </c>
      <c r="C3" t="s">
        <v>104</v>
      </c>
      <c r="D3">
        <v>116135.61</v>
      </c>
      <c r="E3">
        <v>56247.31</v>
      </c>
      <c r="G3" t="s">
        <v>247</v>
      </c>
      <c r="I3">
        <v>44396.57</v>
      </c>
      <c r="J3">
        <v>8172.91</v>
      </c>
      <c r="K3">
        <v>44454</v>
      </c>
      <c r="L3" t="s">
        <v>17</v>
      </c>
      <c r="M3">
        <v>7</v>
      </c>
      <c r="N3" t="s">
        <v>20</v>
      </c>
      <c r="O3" t="s">
        <v>254</v>
      </c>
      <c r="Q3">
        <v>0</v>
      </c>
    </row>
    <row r="4" spans="1:20" x14ac:dyDescent="0.25">
      <c r="A4" t="s">
        <v>201</v>
      </c>
      <c r="B4" t="s">
        <v>103</v>
      </c>
      <c r="C4" t="s">
        <v>104</v>
      </c>
      <c r="D4">
        <v>69527.850000000006</v>
      </c>
      <c r="E4">
        <v>34763.93</v>
      </c>
      <c r="G4" t="s">
        <v>247</v>
      </c>
      <c r="I4">
        <v>15913.38</v>
      </c>
      <c r="J4">
        <v>9276.31</v>
      </c>
      <c r="K4">
        <v>44454</v>
      </c>
      <c r="L4" t="s">
        <v>17</v>
      </c>
      <c r="M4">
        <v>7</v>
      </c>
      <c r="N4" t="s">
        <v>20</v>
      </c>
      <c r="O4" t="s">
        <v>255</v>
      </c>
      <c r="Q4">
        <v>1</v>
      </c>
    </row>
    <row r="5" spans="1:20" x14ac:dyDescent="0.25">
      <c r="A5" t="s">
        <v>215</v>
      </c>
      <c r="B5" t="s">
        <v>217</v>
      </c>
      <c r="C5" t="s">
        <v>216</v>
      </c>
      <c r="D5">
        <v>90952.44</v>
      </c>
      <c r="E5">
        <v>43949.66</v>
      </c>
      <c r="G5" t="s">
        <v>249</v>
      </c>
      <c r="I5">
        <v>24252.23</v>
      </c>
      <c r="J5">
        <v>19450.32</v>
      </c>
      <c r="K5">
        <v>44451</v>
      </c>
      <c r="L5" t="s">
        <v>17</v>
      </c>
      <c r="M5">
        <v>7</v>
      </c>
      <c r="N5" t="s">
        <v>20</v>
      </c>
      <c r="O5" t="s">
        <v>256</v>
      </c>
      <c r="Q5">
        <v>1</v>
      </c>
    </row>
    <row r="6" spans="1:20" x14ac:dyDescent="0.25">
      <c r="A6" t="s">
        <v>219</v>
      </c>
      <c r="B6" t="s">
        <v>217</v>
      </c>
      <c r="C6" t="s">
        <v>216</v>
      </c>
      <c r="D6">
        <v>48733</v>
      </c>
      <c r="E6">
        <v>21929.85</v>
      </c>
      <c r="G6" t="s">
        <v>249</v>
      </c>
      <c r="J6">
        <v>18149.849999999999</v>
      </c>
      <c r="K6">
        <v>44451</v>
      </c>
      <c r="L6" t="s">
        <v>17</v>
      </c>
      <c r="M6">
        <v>7</v>
      </c>
      <c r="N6" t="s">
        <v>20</v>
      </c>
      <c r="O6" t="s">
        <v>256</v>
      </c>
      <c r="Q6">
        <v>1</v>
      </c>
    </row>
    <row r="7" spans="1:20" x14ac:dyDescent="0.25">
      <c r="A7" t="s">
        <v>221</v>
      </c>
      <c r="B7" t="s">
        <v>217</v>
      </c>
      <c r="C7" t="s">
        <v>216</v>
      </c>
      <c r="D7">
        <v>100000</v>
      </c>
      <c r="E7">
        <v>47698.79</v>
      </c>
      <c r="G7" t="s">
        <v>249</v>
      </c>
      <c r="J7">
        <v>47698.79</v>
      </c>
      <c r="K7">
        <v>44451</v>
      </c>
      <c r="L7" t="s">
        <v>17</v>
      </c>
      <c r="M7">
        <v>7</v>
      </c>
      <c r="N7" t="s">
        <v>20</v>
      </c>
      <c r="O7" t="s">
        <v>254</v>
      </c>
      <c r="Q7">
        <v>0</v>
      </c>
    </row>
    <row r="8" spans="1:20" x14ac:dyDescent="0.25">
      <c r="A8" t="s">
        <v>233</v>
      </c>
      <c r="B8" t="s">
        <v>217</v>
      </c>
      <c r="C8" t="s">
        <v>216</v>
      </c>
      <c r="D8">
        <v>21551.5</v>
      </c>
      <c r="E8">
        <v>9799.18</v>
      </c>
      <c r="G8" t="s">
        <v>249</v>
      </c>
      <c r="J8">
        <v>9475.56</v>
      </c>
      <c r="K8">
        <v>44451</v>
      </c>
      <c r="L8" t="s">
        <v>17</v>
      </c>
      <c r="M8">
        <v>7</v>
      </c>
      <c r="N8" t="s">
        <v>20</v>
      </c>
      <c r="O8" t="s">
        <v>254</v>
      </c>
      <c r="Q8">
        <v>1</v>
      </c>
    </row>
    <row r="9" spans="1:20" x14ac:dyDescent="0.25">
      <c r="A9" t="s">
        <v>236</v>
      </c>
      <c r="B9" t="s">
        <v>217</v>
      </c>
      <c r="C9" t="s">
        <v>216</v>
      </c>
      <c r="D9">
        <v>15782</v>
      </c>
      <c r="E9">
        <v>7101.9</v>
      </c>
      <c r="G9" t="s">
        <v>249</v>
      </c>
      <c r="J9">
        <v>6719.03</v>
      </c>
      <c r="K9">
        <v>44451</v>
      </c>
      <c r="L9" t="s">
        <v>17</v>
      </c>
      <c r="M9">
        <v>7</v>
      </c>
      <c r="N9" t="s">
        <v>20</v>
      </c>
      <c r="Q9">
        <v>1</v>
      </c>
    </row>
    <row r="10" spans="1:20" x14ac:dyDescent="0.25">
      <c r="A10" t="s">
        <v>242</v>
      </c>
      <c r="B10" t="s">
        <v>217</v>
      </c>
      <c r="C10" t="s">
        <v>216</v>
      </c>
      <c r="D10">
        <v>16503</v>
      </c>
      <c r="E10">
        <v>7426.35</v>
      </c>
      <c r="G10" t="s">
        <v>249</v>
      </c>
      <c r="J10">
        <v>6670.47</v>
      </c>
      <c r="K10">
        <v>44451</v>
      </c>
      <c r="L10" t="s">
        <v>17</v>
      </c>
      <c r="M10">
        <v>7</v>
      </c>
      <c r="N10" t="s">
        <v>20</v>
      </c>
      <c r="Q10">
        <v>1</v>
      </c>
    </row>
    <row r="11" spans="1:20" x14ac:dyDescent="0.25">
      <c r="D11">
        <f>SUM(D2:D10)</f>
        <v>507814.46</v>
      </c>
      <c r="T11" s="203"/>
    </row>
    <row r="17" spans="5:18" x14ac:dyDescent="0.25">
      <c r="E17" s="202"/>
    </row>
    <row r="19" spans="5:18" x14ac:dyDescent="0.25">
      <c r="E19" s="201"/>
    </row>
    <row r="22" spans="5:18" x14ac:dyDescent="0.25">
      <c r="E22" s="202"/>
    </row>
    <row r="23" spans="5:18" ht="28.5" x14ac:dyDescent="0.25">
      <c r="E23" s="84" t="s">
        <v>34</v>
      </c>
      <c r="G23">
        <v>751</v>
      </c>
      <c r="I23">
        <v>1</v>
      </c>
      <c r="L23" t="s">
        <v>14</v>
      </c>
      <c r="O23" t="s">
        <v>14</v>
      </c>
      <c r="Q23" s="204"/>
      <c r="R23">
        <v>642</v>
      </c>
    </row>
    <row r="24" spans="5:18" ht="30" x14ac:dyDescent="0.25">
      <c r="E24" s="86" t="s">
        <v>101</v>
      </c>
      <c r="G24">
        <v>1691</v>
      </c>
      <c r="I24">
        <v>1</v>
      </c>
      <c r="L24" t="s">
        <v>23</v>
      </c>
      <c r="O24" t="s">
        <v>23</v>
      </c>
      <c r="Q24" s="204"/>
    </row>
    <row r="25" spans="5:18" ht="30" x14ac:dyDescent="0.25">
      <c r="E25" s="86" t="s">
        <v>103</v>
      </c>
      <c r="I25">
        <v>10</v>
      </c>
      <c r="O25" t="s">
        <v>28</v>
      </c>
      <c r="Q25" s="204"/>
    </row>
    <row r="26" spans="5:18" ht="30" x14ac:dyDescent="0.25">
      <c r="E26" s="86" t="s">
        <v>105</v>
      </c>
      <c r="G26">
        <v>761</v>
      </c>
      <c r="I26">
        <v>1</v>
      </c>
      <c r="L26" t="s">
        <v>73</v>
      </c>
      <c r="O26" t="s">
        <v>31</v>
      </c>
      <c r="Q26" s="204"/>
    </row>
    <row r="27" spans="5:18" x14ac:dyDescent="0.25">
      <c r="E27" s="90"/>
      <c r="L27" t="s">
        <v>77</v>
      </c>
      <c r="O27" t="s">
        <v>34</v>
      </c>
      <c r="R27">
        <v>751</v>
      </c>
    </row>
    <row r="28" spans="5:18" ht="30" x14ac:dyDescent="0.25">
      <c r="E28" s="90" t="s">
        <v>125</v>
      </c>
      <c r="G28" t="s">
        <v>257</v>
      </c>
      <c r="I28">
        <v>5</v>
      </c>
      <c r="O28" t="s">
        <v>39</v>
      </c>
      <c r="R28">
        <v>751</v>
      </c>
    </row>
    <row r="29" spans="5:18" ht="30" x14ac:dyDescent="0.25">
      <c r="E29" s="90" t="s">
        <v>125</v>
      </c>
      <c r="O29" t="s">
        <v>42</v>
      </c>
      <c r="R29">
        <v>751</v>
      </c>
    </row>
    <row r="30" spans="5:18" ht="30" x14ac:dyDescent="0.25">
      <c r="E30" s="147" t="s">
        <v>129</v>
      </c>
      <c r="O30" t="s">
        <v>45</v>
      </c>
      <c r="R30">
        <v>751</v>
      </c>
    </row>
    <row r="31" spans="5:18" ht="30" x14ac:dyDescent="0.25">
      <c r="E31" s="162" t="s">
        <v>132</v>
      </c>
      <c r="O31" t="s">
        <v>57</v>
      </c>
      <c r="R31">
        <v>761</v>
      </c>
    </row>
    <row r="32" spans="5:18" ht="30" x14ac:dyDescent="0.25">
      <c r="E32" s="113" t="s">
        <v>217</v>
      </c>
      <c r="O32" t="s">
        <v>66</v>
      </c>
      <c r="R32">
        <v>751</v>
      </c>
    </row>
    <row r="33" spans="5:20" ht="30" x14ac:dyDescent="0.25">
      <c r="E33" s="113" t="s">
        <v>217</v>
      </c>
      <c r="O33" t="s">
        <v>86</v>
      </c>
      <c r="R33">
        <v>641</v>
      </c>
    </row>
    <row r="34" spans="5:20" ht="30" x14ac:dyDescent="0.25">
      <c r="E34" s="113" t="s">
        <v>217</v>
      </c>
      <c r="O34" t="s">
        <v>97</v>
      </c>
      <c r="R34">
        <v>1691</v>
      </c>
    </row>
    <row r="35" spans="5:20" ht="30" x14ac:dyDescent="0.25">
      <c r="E35" s="113" t="s">
        <v>217</v>
      </c>
      <c r="O35" t="s">
        <v>103</v>
      </c>
      <c r="R35">
        <v>642</v>
      </c>
    </row>
    <row r="36" spans="5:20" ht="30" x14ac:dyDescent="0.25">
      <c r="E36" s="113" t="s">
        <v>217</v>
      </c>
      <c r="O36" t="s">
        <v>217</v>
      </c>
      <c r="R36">
        <v>642</v>
      </c>
    </row>
    <row r="37" spans="5:20" ht="30" x14ac:dyDescent="0.25">
      <c r="E37" s="113" t="s">
        <v>217</v>
      </c>
    </row>
    <row r="38" spans="5:20" ht="30" x14ac:dyDescent="0.25">
      <c r="E38" s="113" t="s">
        <v>217</v>
      </c>
    </row>
    <row r="39" spans="5:20" ht="30" x14ac:dyDescent="0.25">
      <c r="E39" s="113" t="s">
        <v>217</v>
      </c>
    </row>
    <row r="40" spans="5:20" ht="30" x14ac:dyDescent="0.25">
      <c r="E40" s="113" t="s">
        <v>217</v>
      </c>
    </row>
    <row r="42" spans="5:20" x14ac:dyDescent="0.25">
      <c r="Q42" t="s">
        <v>97</v>
      </c>
      <c r="S42">
        <v>1691</v>
      </c>
    </row>
    <row r="48" spans="5:20" x14ac:dyDescent="0.25">
      <c r="Q48" t="s">
        <v>57</v>
      </c>
      <c r="S48">
        <v>761</v>
      </c>
      <c r="T48">
        <v>1</v>
      </c>
    </row>
    <row r="67" spans="17:17" x14ac:dyDescent="0.25">
      <c r="Q67" t="s">
        <v>217</v>
      </c>
    </row>
    <row r="68" spans="17:17" x14ac:dyDescent="0.25">
      <c r="Q68" t="s">
        <v>217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Foglio3</vt:lpstr>
      <vt:lpstr>Foglio2</vt:lpstr>
      <vt:lpstr>Foglio1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David.Sterchele</dc:creator>
  <cp:lastModifiedBy>Montagna Vicentina</cp:lastModifiedBy>
  <cp:lastPrinted>2022-06-30T12:15:24Z</cp:lastPrinted>
  <dcterms:created xsi:type="dcterms:W3CDTF">2019-08-26T12:23:49Z</dcterms:created>
  <dcterms:modified xsi:type="dcterms:W3CDTF">2022-10-11T12:51:12Z</dcterms:modified>
</cp:coreProperties>
</file>